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am\Desktop\Basic Safety &amp; Training Solutions\3. Training Material\8.  SAQA 244287 - HIRA\"/>
    </mc:Choice>
  </mc:AlternateContent>
  <xr:revisionPtr revIDLastSave="0" documentId="8_{256E060F-A6F9-4D8E-9F35-637C6C721C89}" xr6:coauthVersionLast="47" xr6:coauthVersionMax="47" xr10:uidLastSave="{00000000-0000-0000-0000-000000000000}"/>
  <bookViews>
    <workbookView xWindow="-110" yWindow="-110" windowWidth="19420" windowHeight="11020" firstSheet="1" activeTab="3" xr2:uid="{232F0320-9F14-4A19-BD84-4E86EB6710BD}"/>
  </bookViews>
  <sheets>
    <sheet name="Risk Settings" sheetId="1" r:id="rId1"/>
    <sheet name="Sheet1" sheetId="8" r:id="rId2"/>
    <sheet name="Risk Identification" sheetId="2" r:id="rId3"/>
    <sheet name="Risk Analysis" sheetId="5" r:id="rId4"/>
    <sheet name="Risk &amp; Opportunity Matrix" sheetId="4" r:id="rId5"/>
    <sheet name="Dashboard" sheetId="6" r:id="rId6"/>
    <sheet name="Calculation" sheetId="7" state="hidden" r:id="rId7"/>
  </sheets>
  <externalReferences>
    <externalReference r:id="rId8"/>
  </externalReferences>
  <definedNames>
    <definedName name="Impacts">[1]List!$J$5:$J$10</definedName>
    <definedName name="Language">[1]Translations!$B$9:$D$9</definedName>
    <definedName name="Probability">[1]List!$D$5:$D$9</definedName>
    <definedName name="Types">[1]List!$B$5:$B$6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7" l="1"/>
  <c r="B31" i="7"/>
  <c r="B32" i="7"/>
  <c r="B33" i="7"/>
  <c r="B29" i="7"/>
  <c r="B23" i="7"/>
  <c r="B24" i="7"/>
  <c r="B25" i="7"/>
  <c r="B26" i="7"/>
  <c r="B22" i="7"/>
  <c r="B10" i="7"/>
  <c r="B9" i="7"/>
  <c r="B3" i="7"/>
  <c r="B4" i="7"/>
  <c r="B5" i="7"/>
  <c r="B6" i="7"/>
  <c r="B2" i="7"/>
  <c r="M8" i="5"/>
  <c r="M9" i="5"/>
  <c r="M10" i="5"/>
  <c r="M11" i="5"/>
  <c r="M12" i="5"/>
  <c r="M13" i="5"/>
  <c r="M14" i="5"/>
  <c r="M15" i="5"/>
  <c r="M16" i="5"/>
  <c r="M17" i="5"/>
  <c r="M18" i="5"/>
  <c r="M19" i="5"/>
  <c r="M7" i="5"/>
  <c r="G9" i="6" l="1"/>
  <c r="B13" i="7" s="1"/>
  <c r="N7" i="6"/>
  <c r="K9" i="6" l="1"/>
  <c r="B14" i="7" s="1"/>
  <c r="B7" i="6" l="1"/>
  <c r="K31" i="4"/>
  <c r="K28" i="4"/>
  <c r="K25" i="4"/>
  <c r="K15" i="4"/>
  <c r="B17" i="7" s="1"/>
  <c r="K12" i="4"/>
  <c r="B18" i="7" s="1"/>
  <c r="K9" i="4"/>
  <c r="F35" i="4"/>
  <c r="B27" i="4"/>
  <c r="H18" i="4"/>
  <c r="H34" i="4" s="1"/>
  <c r="G18" i="4"/>
  <c r="G34" i="4" s="1"/>
  <c r="F18" i="4"/>
  <c r="F34" i="4" s="1"/>
  <c r="E18" i="4"/>
  <c r="E34" i="4" s="1"/>
  <c r="D18" i="4"/>
  <c r="D34" i="4" s="1"/>
  <c r="F19" i="4"/>
  <c r="B11" i="4"/>
  <c r="H6" i="5"/>
  <c r="D6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B19" i="7" l="1"/>
  <c r="F7" i="6"/>
  <c r="J7" i="6"/>
  <c r="K32" i="4"/>
  <c r="K26" i="4"/>
  <c r="K29" i="4"/>
  <c r="K13" i="4"/>
  <c r="K16" i="4"/>
  <c r="K10" i="4"/>
  <c r="B8" i="5"/>
  <c r="B9" i="5"/>
  <c r="B10" i="5"/>
  <c r="B11" i="5"/>
  <c r="B12" i="5"/>
  <c r="B13" i="5"/>
  <c r="B14" i="5"/>
  <c r="B15" i="5"/>
  <c r="B16" i="5"/>
  <c r="B17" i="5"/>
  <c r="B18" i="5"/>
  <c r="B19" i="5"/>
  <c r="B7" i="5"/>
  <c r="A8" i="2" l="1"/>
  <c r="A9" i="2"/>
  <c r="A10" i="2"/>
  <c r="A11" i="2"/>
  <c r="A12" i="2"/>
  <c r="A13" i="2"/>
  <c r="A14" i="2"/>
  <c r="A15" i="2"/>
  <c r="A16" i="2"/>
  <c r="A17" i="2"/>
  <c r="A18" i="2"/>
  <c r="A19" i="2"/>
  <c r="A7" i="2"/>
</calcChain>
</file>

<file path=xl/sharedStrings.xml><?xml version="1.0" encoding="utf-8"?>
<sst xmlns="http://schemas.openxmlformats.org/spreadsheetml/2006/main" count="316" uniqueCount="95">
  <si>
    <t>Low</t>
  </si>
  <si>
    <t>Moderate</t>
  </si>
  <si>
    <t>High</t>
  </si>
  <si>
    <t>Risk Settings</t>
  </si>
  <si>
    <t>Severity Options</t>
  </si>
  <si>
    <t>Insignificant</t>
  </si>
  <si>
    <t>Minor</t>
  </si>
  <si>
    <t>Major</t>
  </si>
  <si>
    <t>Catastrophic</t>
  </si>
  <si>
    <t>Severity</t>
  </si>
  <si>
    <t>Value</t>
  </si>
  <si>
    <t>Likelihood Options</t>
  </si>
  <si>
    <t>Likelihood</t>
  </si>
  <si>
    <t>Rare</t>
  </si>
  <si>
    <t>Possible</t>
  </si>
  <si>
    <t>Likely</t>
  </si>
  <si>
    <t>Often</t>
  </si>
  <si>
    <t>Frequent</t>
  </si>
  <si>
    <t>Risk Impact Options</t>
  </si>
  <si>
    <t>Risk Category</t>
  </si>
  <si>
    <t>Health</t>
  </si>
  <si>
    <t>Safety</t>
  </si>
  <si>
    <t>Environment</t>
  </si>
  <si>
    <t>Quality</t>
  </si>
  <si>
    <t>Welfare</t>
  </si>
  <si>
    <t>Legal</t>
  </si>
  <si>
    <t>Risk Type</t>
  </si>
  <si>
    <t>Negative</t>
  </si>
  <si>
    <t>Opportunity</t>
  </si>
  <si>
    <t>Supervisor</t>
  </si>
  <si>
    <t>Manager</t>
  </si>
  <si>
    <t>Staff</t>
  </si>
  <si>
    <t>Foreman</t>
  </si>
  <si>
    <t>Safety Team</t>
  </si>
  <si>
    <t>Risk Description</t>
  </si>
  <si>
    <t>Cause of Risk</t>
  </si>
  <si>
    <t>Consequence of Risk</t>
  </si>
  <si>
    <t>Lack of Monitoring and Control</t>
  </si>
  <si>
    <t>Complete and Complex Schedules developed but not controlled</t>
  </si>
  <si>
    <t>Lack of systematic follow-up</t>
  </si>
  <si>
    <t>Lack of Planning Sessions with the Team</t>
  </si>
  <si>
    <t>Start the project without everyone involved understanding their role</t>
  </si>
  <si>
    <t>The project will face numerous obstacles to its execution</t>
  </si>
  <si>
    <t>Lack of leadership and recognition by the parties involved</t>
  </si>
  <si>
    <t>Lack of General Support for Project Culture</t>
  </si>
  <si>
    <t>Lack of project management methodology</t>
  </si>
  <si>
    <t>Weak control and management</t>
  </si>
  <si>
    <t>No Risk Management</t>
  </si>
  <si>
    <t>Lack of risk management</t>
  </si>
  <si>
    <t>Project negatively impacted</t>
  </si>
  <si>
    <t>Unrealistic Estimates</t>
  </si>
  <si>
    <t>Wrong measurement of project costs</t>
  </si>
  <si>
    <t>Incoherent Value Information</t>
  </si>
  <si>
    <t>Lack of follow-up by sponsors</t>
  </si>
  <si>
    <t>Sponsors' lack of vision of the project's progress</t>
  </si>
  <si>
    <t>Bad Communication</t>
  </si>
  <si>
    <t>Weak communication between involved parties</t>
  </si>
  <si>
    <t>Wrong decisions made that can lead to negative impacts</t>
  </si>
  <si>
    <t>Workload of the People Involved</t>
  </si>
  <si>
    <t>Failure to distribute tasks and responsibilities to involved parties</t>
  </si>
  <si>
    <t>Exhausted and overworked professionals</t>
  </si>
  <si>
    <t>Deformation or Simply Lack of Scope</t>
  </si>
  <si>
    <t>Lack of definition of project development guidelines</t>
  </si>
  <si>
    <t>Control and monitoring of the project with failures</t>
  </si>
  <si>
    <t>Use a New Technology</t>
  </si>
  <si>
    <t>Identification of a more effective technology for project development</t>
  </si>
  <si>
    <t>Productivity gain for the project</t>
  </si>
  <si>
    <t>New Opportunities</t>
  </si>
  <si>
    <t>Discovery of new unidentified opportunities</t>
  </si>
  <si>
    <t>Increased revenue gain</t>
  </si>
  <si>
    <t>Sr.num</t>
  </si>
  <si>
    <t>No Safety manager on Site</t>
  </si>
  <si>
    <t>Failure to hire a Safety Manager who is a leader and has knowledge</t>
  </si>
  <si>
    <t>Little Top Management Support</t>
  </si>
  <si>
    <t>Responsible Person</t>
  </si>
  <si>
    <t>PPE Provision Issue</t>
  </si>
  <si>
    <t>Lack of Safety Budget</t>
  </si>
  <si>
    <t>Risk of injuries</t>
  </si>
  <si>
    <t>Impact on Cost</t>
  </si>
  <si>
    <t>Impact on Time</t>
  </si>
  <si>
    <t>Impact on Quality</t>
  </si>
  <si>
    <t/>
  </si>
  <si>
    <t>Opportunities Matrix</t>
  </si>
  <si>
    <t>Risk Identification</t>
  </si>
  <si>
    <t>Risk Analysis</t>
  </si>
  <si>
    <t>Impact on Safety</t>
  </si>
  <si>
    <t>Overall Risk Exposure</t>
  </si>
  <si>
    <t>Risk &amp; Opportunity Matrix</t>
  </si>
  <si>
    <t>Risk Matrix</t>
  </si>
  <si>
    <t>Total Qty</t>
  </si>
  <si>
    <t>Dashboard</t>
  </si>
  <si>
    <t>Risk</t>
  </si>
  <si>
    <t>Contingency Value</t>
  </si>
  <si>
    <t>Contingency Amount R</t>
  </si>
  <si>
    <t>Contingency Value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</si>
</sst>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\(#,##0\)"/>
    <numFmt numFmtId="165" formatCode="&quot;R&quot;#,##0.00"/>
    <numFmt numFmtId="166" formatCode="&quot;R&quot;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sz val="8"/>
      <color rgb="FFFB5A56"/>
      <name val="Calibri"/>
      <family val="2"/>
      <scheme val="minor"/>
    </font>
    <font>
      <sz val="28"/>
      <color theme="1" tint="0.249977111117893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2C80F"/>
        <bgColor indexed="64"/>
      </patternFill>
    </fill>
    <fill>
      <patternFill patternType="solid">
        <fgColor rgb="FFFB5A56"/>
        <bgColor indexed="64"/>
      </patternFill>
    </fill>
    <fill>
      <patternFill patternType="solid">
        <fgColor rgb="FF01B1A3"/>
        <bgColor indexed="64"/>
      </patternFill>
    </fill>
    <fill>
      <patternFill patternType="solid">
        <fgColor rgb="FF79C2D9"/>
        <bgColor indexed="64"/>
      </patternFill>
    </fill>
    <fill>
      <patternFill patternType="solid">
        <fgColor rgb="FF3599B8"/>
        <bgColor indexed="64"/>
      </patternFill>
    </fill>
    <fill>
      <patternFill patternType="solid">
        <fgColor rgb="FFBAE0EC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rgb="FF01B1A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rgb="FF01B1A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rgb="FF01B1A3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01B1A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rgb="FF01B1A3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/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/>
      <right/>
      <top style="medium">
        <color rgb="FF01B1A3"/>
      </top>
      <bottom style="medium">
        <color rgb="FF01B1A3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medium">
        <color rgb="FF01B1A3"/>
      </bottom>
      <diagonal/>
    </border>
    <border>
      <left/>
      <right/>
      <top style="medium">
        <color rgb="FF01B1A3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medium">
        <color rgb="FF01B1A3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medium">
        <color rgb="FF01B1A3"/>
      </top>
      <bottom style="thin">
        <color theme="0" tint="-0.14996795556505021"/>
      </bottom>
      <diagonal/>
    </border>
    <border>
      <left/>
      <right style="thin">
        <color theme="0" tint="-4.9989318521683403E-2"/>
      </right>
      <top style="medium">
        <color rgb="FF01B1A3"/>
      </top>
      <bottom style="medium">
        <color rgb="FF01B1A3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rgb="FF01B1A3"/>
      </top>
      <bottom style="medium">
        <color rgb="FF01B1A3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medium">
        <color rgb="FF01B1A3"/>
      </top>
      <bottom/>
      <diagonal/>
    </border>
    <border>
      <left/>
      <right style="thin">
        <color theme="0" tint="-0.14990691854609822"/>
      </right>
      <top style="medium">
        <color rgb="FF01B1A3"/>
      </top>
      <bottom/>
      <diagonal/>
    </border>
    <border>
      <left style="thin">
        <color theme="0" tint="-0.14990691854609822"/>
      </left>
      <right/>
      <top style="thin">
        <color theme="0" tint="-0.1498764000366222"/>
      </top>
      <bottom/>
      <diagonal/>
    </border>
    <border>
      <left/>
      <right/>
      <top style="thin">
        <color theme="0" tint="-0.1498764000366222"/>
      </top>
      <bottom/>
      <diagonal/>
    </border>
    <border>
      <left/>
      <right style="thin">
        <color theme="0" tint="-0.14990691854609822"/>
      </right>
      <top style="thin">
        <color theme="0" tint="-0.1498764000366222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6795556505021"/>
      </bottom>
      <diagonal/>
    </border>
    <border>
      <left/>
      <right/>
      <top style="thin">
        <color theme="0" tint="-0.1499069185460982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medium">
        <color rgb="FF01B1A3"/>
      </top>
      <bottom/>
      <diagonal/>
    </border>
    <border>
      <left style="thin">
        <color theme="0" tint="-0.14996795556505021"/>
      </left>
      <right/>
      <top style="thin">
        <color theme="0" tint="-0.1498764000366222"/>
      </top>
      <bottom style="thin">
        <color theme="0" tint="-0.14993743705557422"/>
      </bottom>
      <diagonal/>
    </border>
    <border>
      <left/>
      <right/>
      <top style="thin">
        <color theme="0" tint="-0.1498764000366222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8764000366222"/>
      </top>
      <bottom style="thin">
        <color theme="0" tint="-0.1499374370555742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" xfId="0" applyFont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5" fillId="0" borderId="0" xfId="0" applyFont="1" applyBorder="1" applyProtection="1"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Border="1" applyProtection="1">
      <protection hidden="1"/>
    </xf>
    <xf numFmtId="1" fontId="0" fillId="3" borderId="7" xfId="0" applyNumberFormat="1" applyFont="1" applyFill="1" applyBorder="1" applyAlignment="1" applyProtection="1">
      <alignment horizontal="center" vertical="center"/>
      <protection locked="0"/>
    </xf>
    <xf numFmtId="1" fontId="0" fillId="3" borderId="5" xfId="0" applyNumberFormat="1" applyFont="1" applyFill="1" applyBorder="1" applyAlignment="1" applyProtection="1">
      <alignment horizontal="center" vertical="center"/>
      <protection locked="0"/>
    </xf>
    <xf numFmtId="1" fontId="0" fillId="3" borderId="6" xfId="0" applyNumberFormat="1" applyFont="1" applyFill="1" applyBorder="1" applyAlignment="1" applyProtection="1">
      <alignment horizontal="center" vertical="center"/>
      <protection locked="0"/>
    </xf>
    <xf numFmtId="1" fontId="0" fillId="3" borderId="7" xfId="0" applyNumberFormat="1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4" fontId="2" fillId="0" borderId="14" xfId="0" applyNumberFormat="1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Alignment="1" applyProtection="1">
      <alignment horizontal="center" vertical="center"/>
      <protection hidden="1"/>
    </xf>
    <xf numFmtId="0" fontId="7" fillId="7" borderId="0" xfId="0" applyFont="1" applyFill="1" applyAlignment="1" applyProtection="1">
      <alignment horizontal="center" vertical="center"/>
      <protection hidden="1"/>
    </xf>
    <xf numFmtId="0" fontId="7" fillId="9" borderId="0" xfId="0" applyFont="1" applyFill="1" applyAlignment="1" applyProtection="1">
      <alignment horizontal="center" vertical="center"/>
      <protection hidden="1"/>
    </xf>
    <xf numFmtId="0" fontId="7" fillId="8" borderId="0" xfId="0" applyFont="1" applyFill="1" applyAlignment="1" applyProtection="1">
      <alignment horizontal="center" vertical="center"/>
      <protection hidden="1"/>
    </xf>
    <xf numFmtId="0" fontId="7" fillId="1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34" xfId="0" applyFont="1" applyFill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 wrapText="1"/>
      <protection hidden="1"/>
    </xf>
    <xf numFmtId="1" fontId="2" fillId="0" borderId="24" xfId="0" applyNumberFormat="1" applyFont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2" fillId="2" borderId="14" xfId="0" applyFont="1" applyFill="1" applyBorder="1" applyAlignment="1" applyProtection="1">
      <alignment horizontal="center" vertical="center" wrapText="1"/>
      <protection hidden="1"/>
    </xf>
    <xf numFmtId="4" fontId="2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7" xfId="0" applyFont="1" applyFill="1" applyBorder="1" applyAlignment="1" applyProtection="1">
      <alignment horizontal="center" vertical="center" wrapText="1"/>
      <protection hidden="1"/>
    </xf>
    <xf numFmtId="0" fontId="2" fillId="2" borderId="36" xfId="0" applyFont="1" applyFill="1" applyBorder="1" applyAlignment="1" applyProtection="1">
      <alignment horizontal="center" vertical="center" wrapText="1"/>
      <protection hidden="1"/>
    </xf>
    <xf numFmtId="0" fontId="4" fillId="2" borderId="34" xfId="0" applyFont="1" applyFill="1" applyBorder="1" applyAlignment="1" applyProtection="1">
      <alignment horizontal="center" vertical="center" wrapText="1"/>
      <protection hidden="1"/>
    </xf>
    <xf numFmtId="0" fontId="4" fillId="2" borderId="35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164" fontId="12" fillId="3" borderId="0" xfId="0" applyNumberFormat="1" applyFont="1" applyFill="1" applyAlignment="1" applyProtection="1">
      <alignment horizontal="center" vertical="top"/>
      <protection hidden="1"/>
    </xf>
    <xf numFmtId="0" fontId="2" fillId="2" borderId="0" xfId="0" applyFont="1" applyFill="1" applyProtection="1">
      <protection hidden="1"/>
    </xf>
    <xf numFmtId="0" fontId="2" fillId="0" borderId="0" xfId="0" applyFont="1" applyFill="1" applyAlignment="1" applyProtection="1">
      <alignment horizontal="left"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0" fontId="5" fillId="0" borderId="57" xfId="0" applyFont="1" applyBorder="1" applyAlignment="1" applyProtection="1">
      <alignment horizontal="center" vertical="center"/>
      <protection hidden="1"/>
    </xf>
    <xf numFmtId="0" fontId="0" fillId="0" borderId="57" xfId="0" applyBorder="1" applyAlignment="1">
      <alignment horizontal="center"/>
    </xf>
    <xf numFmtId="0" fontId="5" fillId="0" borderId="0" xfId="0" applyFont="1" applyFill="1" applyProtection="1">
      <protection hidden="1"/>
    </xf>
    <xf numFmtId="0" fontId="0" fillId="0" borderId="0" xfId="0" applyFill="1"/>
    <xf numFmtId="0" fontId="0" fillId="0" borderId="57" xfId="0" applyFill="1" applyBorder="1" applyAlignment="1">
      <alignment horizontal="center"/>
    </xf>
    <xf numFmtId="0" fontId="0" fillId="0" borderId="57" xfId="0" applyBorder="1"/>
    <xf numFmtId="0" fontId="5" fillId="0" borderId="25" xfId="0" applyFont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center" vertical="center"/>
      <protection hidden="1"/>
    </xf>
    <xf numFmtId="1" fontId="0" fillId="3" borderId="9" xfId="0" applyNumberFormat="1" applyFont="1" applyFill="1" applyBorder="1" applyAlignment="1" applyProtection="1">
      <alignment horizontal="center" vertical="center"/>
      <protection locked="0"/>
    </xf>
    <xf numFmtId="1" fontId="0" fillId="3" borderId="27" xfId="0" applyNumberFormat="1" applyFont="1" applyFill="1" applyBorder="1" applyAlignment="1" applyProtection="1">
      <alignment horizontal="center" vertical="center"/>
      <protection locked="0"/>
    </xf>
    <xf numFmtId="1" fontId="0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2" borderId="30" xfId="0" applyFont="1" applyFill="1" applyBorder="1" applyAlignment="1" applyProtection="1">
      <alignment horizontal="center" vertical="center"/>
      <protection hidden="1"/>
    </xf>
    <xf numFmtId="1" fontId="0" fillId="3" borderId="32" xfId="0" applyNumberFormat="1" applyFont="1" applyFill="1" applyBorder="1" applyAlignment="1" applyProtection="1">
      <alignment horizontal="center" vertical="center"/>
      <protection locked="0"/>
    </xf>
    <xf numFmtId="1" fontId="0" fillId="3" borderId="31" xfId="0" applyNumberFormat="1" applyFont="1" applyFill="1" applyBorder="1" applyAlignment="1" applyProtection="1">
      <alignment horizontal="center" vertical="center"/>
      <protection locked="0"/>
    </xf>
    <xf numFmtId="1" fontId="0" fillId="3" borderId="33" xfId="0" applyNumberFormat="1" applyFont="1" applyFill="1" applyBorder="1" applyAlignment="1" applyProtection="1">
      <alignment horizontal="center" vertical="center"/>
      <protection locked="0"/>
    </xf>
    <xf numFmtId="1" fontId="0" fillId="3" borderId="28" xfId="0" applyNumberFormat="1" applyFont="1" applyFill="1" applyBorder="1" applyAlignment="1" applyProtection="1">
      <alignment horizontal="center" vertical="center"/>
      <protection locked="0"/>
    </xf>
    <xf numFmtId="1" fontId="0" fillId="3" borderId="29" xfId="0" applyNumberFormat="1" applyFont="1" applyFill="1" applyBorder="1" applyAlignment="1" applyProtection="1">
      <alignment horizontal="center" vertical="center"/>
      <protection locked="0"/>
    </xf>
    <xf numFmtId="1" fontId="0" fillId="3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horizontal="center" vertical="center" wrapText="1"/>
      <protection hidden="1"/>
    </xf>
    <xf numFmtId="0" fontId="2" fillId="0" borderId="41" xfId="0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 applyProtection="1">
      <alignment horizontal="center" vertical="center" wrapText="1"/>
      <protection hidden="1"/>
    </xf>
    <xf numFmtId="0" fontId="2" fillId="0" borderId="53" xfId="0" applyFont="1" applyBorder="1" applyAlignment="1" applyProtection="1">
      <alignment horizontal="center" vertical="center" wrapText="1"/>
      <protection hidden="1"/>
    </xf>
    <xf numFmtId="0" fontId="2" fillId="0" borderId="54" xfId="0" applyFont="1" applyBorder="1" applyAlignment="1" applyProtection="1">
      <alignment horizontal="center" vertical="center" wrapText="1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2" fillId="0" borderId="43" xfId="0" applyFont="1" applyBorder="1" applyAlignment="1" applyProtection="1">
      <alignment horizontal="center" vertical="center" wrapText="1"/>
      <protection hidden="1"/>
    </xf>
    <xf numFmtId="0" fontId="2" fillId="0" borderId="44" xfId="0" applyFont="1" applyBorder="1" applyAlignment="1" applyProtection="1">
      <alignment horizontal="center" vertical="center" wrapText="1"/>
      <protection hidden="1"/>
    </xf>
    <xf numFmtId="0" fontId="4" fillId="2" borderId="25" xfId="0" applyFont="1" applyFill="1" applyBorder="1" applyAlignment="1" applyProtection="1">
      <alignment horizontal="center" vertical="center"/>
      <protection hidden="1"/>
    </xf>
    <xf numFmtId="0" fontId="4" fillId="2" borderId="34" xfId="0" applyFont="1" applyFill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wrapText="1"/>
      <protection hidden="1"/>
    </xf>
    <xf numFmtId="0" fontId="2" fillId="0" borderId="51" xfId="0" applyFont="1" applyBorder="1" applyAlignment="1" applyProtection="1">
      <alignment horizontal="center" vertical="center" wrapText="1"/>
      <protection hidden="1"/>
    </xf>
    <xf numFmtId="0" fontId="2" fillId="0" borderId="45" xfId="0" applyFont="1" applyBorder="1" applyAlignment="1" applyProtection="1">
      <alignment horizontal="center" vertical="center" wrapText="1"/>
      <protection hidden="1"/>
    </xf>
    <xf numFmtId="0" fontId="2" fillId="0" borderId="46" xfId="0" applyFont="1" applyBorder="1" applyAlignment="1" applyProtection="1">
      <alignment horizontal="center" vertical="center" wrapText="1"/>
      <protection hidden="1"/>
    </xf>
    <xf numFmtId="0" fontId="2" fillId="0" borderId="47" xfId="0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48" xfId="0" applyFont="1" applyBorder="1" applyAlignment="1" applyProtection="1">
      <alignment horizontal="center" vertical="center" wrapText="1"/>
      <protection hidden="1"/>
    </xf>
    <xf numFmtId="0" fontId="2" fillId="0" borderId="49" xfId="0" applyFont="1" applyBorder="1" applyAlignment="1" applyProtection="1">
      <alignment horizontal="center" vertical="center" wrapText="1"/>
      <protection hidden="1"/>
    </xf>
    <xf numFmtId="0" fontId="2" fillId="0" borderId="50" xfId="0" applyFont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9" fontId="9" fillId="0" borderId="22" xfId="1" applyFont="1" applyBorder="1" applyAlignment="1" applyProtection="1">
      <alignment horizontal="center" vertical="center"/>
      <protection hidden="1"/>
    </xf>
    <xf numFmtId="9" fontId="9" fillId="0" borderId="23" xfId="1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left" vertical="center"/>
      <protection hidden="1"/>
    </xf>
    <xf numFmtId="0" fontId="2" fillId="10" borderId="19" xfId="0" applyFont="1" applyFill="1" applyBorder="1" applyAlignment="1" applyProtection="1">
      <alignment horizontal="center" vertical="center"/>
      <protection hidden="1"/>
    </xf>
    <xf numFmtId="0" fontId="2" fillId="10" borderId="20" xfId="0" applyFont="1" applyFill="1" applyBorder="1" applyAlignment="1" applyProtection="1">
      <alignment horizontal="center" vertical="center"/>
      <protection hidden="1"/>
    </xf>
    <xf numFmtId="0" fontId="2" fillId="8" borderId="19" xfId="0" applyFont="1" applyFill="1" applyBorder="1" applyAlignment="1" applyProtection="1">
      <alignment horizontal="center" vertical="center"/>
      <protection hidden="1"/>
    </xf>
    <xf numFmtId="0" fontId="2" fillId="8" borderId="20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textRotation="90"/>
      <protection hidden="1"/>
    </xf>
    <xf numFmtId="0" fontId="2" fillId="9" borderId="19" xfId="0" applyFont="1" applyFill="1" applyBorder="1" applyAlignment="1" applyProtection="1">
      <alignment horizontal="center" vertical="center"/>
      <protection hidden="1"/>
    </xf>
    <xf numFmtId="0" fontId="2" fillId="9" borderId="20" xfId="0" applyFont="1" applyFill="1" applyBorder="1" applyAlignment="1" applyProtection="1">
      <alignment horizontal="center" vertical="center"/>
      <protection hidden="1"/>
    </xf>
    <xf numFmtId="0" fontId="2" fillId="7" borderId="19" xfId="0" applyFont="1" applyFill="1" applyBorder="1" applyAlignment="1" applyProtection="1">
      <alignment horizontal="center" vertical="center"/>
      <protection hidden="1"/>
    </xf>
    <xf numFmtId="0" fontId="2" fillId="7" borderId="20" xfId="0" applyFont="1" applyFill="1" applyBorder="1" applyAlignment="1" applyProtection="1">
      <alignment horizontal="center" vertical="center"/>
      <protection hidden="1"/>
    </xf>
    <xf numFmtId="0" fontId="2" fillId="5" borderId="19" xfId="0" applyFont="1" applyFill="1" applyBorder="1" applyAlignment="1" applyProtection="1">
      <alignment horizontal="center" vertical="center"/>
      <protection hidden="1"/>
    </xf>
    <xf numFmtId="0" fontId="2" fillId="5" borderId="2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2" fillId="6" borderId="19" xfId="0" applyFont="1" applyFill="1" applyBorder="1" applyAlignment="1" applyProtection="1">
      <alignment horizontal="center" vertical="center"/>
      <protection hidden="1"/>
    </xf>
    <xf numFmtId="0" fontId="2" fillId="6" borderId="20" xfId="0" applyFont="1" applyFill="1" applyBorder="1" applyAlignment="1" applyProtection="1">
      <alignment horizontal="center" vertical="center"/>
      <protection hidden="1"/>
    </xf>
    <xf numFmtId="0" fontId="11" fillId="3" borderId="56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0" fontId="11" fillId="3" borderId="56" xfId="0" applyFont="1" applyFill="1" applyBorder="1" applyAlignment="1" applyProtection="1">
      <alignment horizontal="center"/>
      <protection hidden="1"/>
    </xf>
    <xf numFmtId="0" fontId="11" fillId="3" borderId="0" xfId="0" applyFont="1" applyFill="1" applyAlignment="1" applyProtection="1">
      <alignment horizontal="center"/>
      <protection hidden="1"/>
    </xf>
    <xf numFmtId="0" fontId="2" fillId="3" borderId="55" xfId="0" applyFont="1" applyFill="1" applyBorder="1" applyAlignment="1" applyProtection="1">
      <alignment horizontal="center" vertical="center"/>
      <protection hidden="1"/>
    </xf>
    <xf numFmtId="0" fontId="13" fillId="3" borderId="55" xfId="0" applyFont="1" applyFill="1" applyBorder="1" applyAlignment="1" applyProtection="1">
      <alignment horizontal="center" vertical="center"/>
      <protection hidden="1"/>
    </xf>
    <xf numFmtId="0" fontId="14" fillId="3" borderId="55" xfId="0" applyFont="1" applyFill="1" applyBorder="1" applyAlignment="1" applyProtection="1">
      <alignment horizontal="center" vertical="center"/>
      <protection hidden="1"/>
    </xf>
    <xf numFmtId="0" fontId="1" fillId="2" borderId="60" xfId="0" applyFont="1" applyFill="1" applyBorder="1" applyAlignment="1" applyProtection="1">
      <alignment horizontal="center" vertical="center"/>
      <protection hidden="1"/>
    </xf>
    <xf numFmtId="0" fontId="1" fillId="2" borderId="61" xfId="0" applyFont="1" applyFill="1" applyBorder="1" applyAlignment="1" applyProtection="1">
      <alignment horizontal="center" vertical="center"/>
      <protection hidden="1"/>
    </xf>
    <xf numFmtId="0" fontId="1" fillId="2" borderId="58" xfId="0" applyFont="1" applyFill="1" applyBorder="1" applyAlignment="1" applyProtection="1">
      <alignment horizontal="center" vertical="center"/>
      <protection hidden="1"/>
    </xf>
    <xf numFmtId="0" fontId="1" fillId="2" borderId="59" xfId="0" applyFont="1" applyFill="1" applyBorder="1" applyAlignment="1" applyProtection="1">
      <alignment horizontal="center" vertical="center"/>
      <protection hidden="1"/>
    </xf>
    <xf numFmtId="165" fontId="2" fillId="0" borderId="12" xfId="0" applyNumberFormat="1" applyFont="1" applyBorder="1" applyAlignment="1" applyProtection="1">
      <alignment horizontal="center" vertical="center" wrapText="1"/>
      <protection locked="0"/>
    </xf>
    <xf numFmtId="166" fontId="11" fillId="3" borderId="56" xfId="0" applyNumberFormat="1" applyFont="1" applyFill="1" applyBorder="1" applyAlignment="1" applyProtection="1">
      <alignment horizontal="center" vertical="center"/>
      <protection hidden="1"/>
    </xf>
    <xf numFmtId="166" fontId="11" fillId="3" borderId="0" xfId="0" applyNumberFormat="1" applyFont="1" applyFill="1" applyAlignment="1" applyProtection="1">
      <alignment horizontal="center" vertical="center"/>
      <protection hidden="1"/>
    </xf>
  </cellXfs>
  <cellStyles count="2">
    <cellStyle name="Normal" xfId="0" builtinId="0"/>
    <cellStyle name="Percent" xfId="1" builtinId="5"/>
  </cellStyles>
  <dxfs count="11">
    <dxf>
      <border>
        <left style="thin">
          <color theme="4"/>
        </left>
        <right style="thin">
          <color theme="4"/>
        </right>
        <vertical style="thin">
          <color theme="4"/>
        </vertical>
      </border>
    </dxf>
    <dxf>
      <border>
        <left style="thin">
          <color theme="4"/>
        </left>
        <right style="thin">
          <color theme="4"/>
        </right>
        <vertical style="thin">
          <color theme="4"/>
        </vertical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</border>
    </dxf>
    <dxf>
      <font>
        <b/>
        <color theme="1"/>
      </font>
      <border>
        <bottom style="thin">
          <color rgb="FF01B1A3"/>
        </bottom>
        <vertical/>
        <horizontal/>
      </border>
    </dxf>
    <dxf>
      <font>
        <color theme="1" tint="0.24994659260841701"/>
      </font>
      <border diagonalUp="0" diagonalDown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/>
        <horizontal/>
      </border>
    </dxf>
  </dxfs>
  <tableStyles count="2" defaultTableStyle="TableStyleMedium2" defaultPivotStyle="PivotStyleLight16">
    <tableStyle name="SlicerStyleLight3 2" pivot="0" table="0" count="10" xr9:uid="{305A9FDB-D07E-40E0-B0CD-893C98A7F9FC}">
      <tableStyleElement type="wholeTable" dxfId="10"/>
      <tableStyleElement type="headerRow" dxfId="9"/>
    </tableStyle>
    <tableStyle name="TableStyleLight9 3" pivot="0" count="9" xr9:uid="{CF3C2DE8-BCA5-46DE-8AE4-9C0EC64BBFE7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6" tint="0.79998168889431442"/>
              <bgColor theme="6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theme="1" tint="0.24994659260841701"/>
          </font>
          <fill>
            <patternFill patternType="solid">
              <fgColor theme="0" tint="-0.14996795556505021"/>
              <bgColor theme="6" tint="0.59999389629810485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3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"Qty by Responsible"</c:f>
          <c:strCache>
            <c:ptCount val="1"/>
            <c:pt idx="0">
              <c:v>Qty by Responsible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1B1A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25156592"/>
        <c:axId val="1225154512"/>
      </c:barChart>
      <c:catAx>
        <c:axId val="1225156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154512"/>
        <c:crosses val="autoZero"/>
        <c:auto val="1"/>
        <c:lblAlgn val="ctr"/>
        <c:lblOffset val="100"/>
        <c:noMultiLvlLbl val="0"/>
      </c:catAx>
      <c:valAx>
        <c:axId val="122515451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22515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Responsible Person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Calculation!$A$2:$A$6</c:f>
              <c:strCache>
                <c:ptCount val="5"/>
                <c:pt idx="0">
                  <c:v>Supervisor</c:v>
                </c:pt>
                <c:pt idx="1">
                  <c:v>Manager</c:v>
                </c:pt>
                <c:pt idx="2">
                  <c:v>Staff</c:v>
                </c:pt>
                <c:pt idx="3">
                  <c:v>Foreman</c:v>
                </c:pt>
                <c:pt idx="4">
                  <c:v>Safety Team</c:v>
                </c:pt>
              </c:strCache>
            </c:strRef>
          </c:cat>
          <c:val>
            <c:numRef>
              <c:f>Calculation!#REF!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3-460F-8EB9-BAAF97FEB970}"/>
            </c:ext>
          </c:extLst>
        </c:ser>
        <c:ser>
          <c:idx val="1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Calculation!$A$2:$A$6</c:f>
              <c:strCache>
                <c:ptCount val="5"/>
                <c:pt idx="0">
                  <c:v>Supervisor</c:v>
                </c:pt>
                <c:pt idx="1">
                  <c:v>Manager</c:v>
                </c:pt>
                <c:pt idx="2">
                  <c:v>Staff</c:v>
                </c:pt>
                <c:pt idx="3">
                  <c:v>Foreman</c:v>
                </c:pt>
                <c:pt idx="4">
                  <c:v>Safety Team</c:v>
                </c:pt>
              </c:strCache>
            </c:strRef>
          </c:cat>
          <c:val>
            <c:numRef>
              <c:f>Calculation!$B$2:$B$6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3-460F-8EB9-BAAF97FEB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1757528"/>
        <c:axId val="581751952"/>
      </c:barChart>
      <c:catAx>
        <c:axId val="581757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751952"/>
        <c:crosses val="autoZero"/>
        <c:auto val="1"/>
        <c:lblAlgn val="ctr"/>
        <c:lblOffset val="100"/>
        <c:noMultiLvlLbl val="0"/>
      </c:catAx>
      <c:valAx>
        <c:axId val="581751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81757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Risk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69-42A0-8D8E-BED25C629C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69-42A0-8D8E-BED25C629C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Calculation!$A$9:$A$10</c:f>
              <c:strCache>
                <c:ptCount val="2"/>
                <c:pt idx="0">
                  <c:v>Negative</c:v>
                </c:pt>
                <c:pt idx="1">
                  <c:v>Opportunity</c:v>
                </c:pt>
              </c:strCache>
            </c:strRef>
          </c:cat>
          <c:val>
            <c:numRef>
              <c:f>Calculation!$B$9:$B$10</c:f>
              <c:numCache>
                <c:formatCode>General</c:formatCode>
                <c:ptCount val="2"/>
                <c:pt idx="0">
                  <c:v>12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69-42A0-8D8E-BED25C629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Contingency Value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96A-4929-A129-AAC6F56ADB37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96A-4929-A129-AAC6F56ADB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Calculation!$A$13:$A$14</c:f>
              <c:strCache>
                <c:ptCount val="2"/>
                <c:pt idx="0">
                  <c:v>Negative</c:v>
                </c:pt>
                <c:pt idx="1">
                  <c:v>Opportunity</c:v>
                </c:pt>
              </c:strCache>
            </c:strRef>
          </c:cat>
          <c:val>
            <c:numRef>
              <c:f>Calculation!$B$13:$B$14</c:f>
              <c:numCache>
                <c:formatCode>General</c:formatCode>
                <c:ptCount val="2"/>
                <c:pt idx="0">
                  <c:v>120618</c:v>
                </c:pt>
                <c:pt idx="1">
                  <c:v>11052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6A-4929-A129-AAC6F56AD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ln>
      <a:solidFill>
        <a:schemeClr val="bg1"/>
      </a:solidFill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Risk Level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Calculation!$A$17:$A$19</c:f>
              <c:strCache>
                <c:ptCount val="3"/>
                <c:pt idx="0">
                  <c:v>Low</c:v>
                </c:pt>
                <c:pt idx="1">
                  <c:v>Moderate</c:v>
                </c:pt>
                <c:pt idx="2">
                  <c:v>High</c:v>
                </c:pt>
              </c:strCache>
            </c:strRef>
          </c:cat>
          <c:val>
            <c:numRef>
              <c:f>Calculation!$B$17:$B$19</c:f>
              <c:numCache>
                <c:formatCode>General</c:formatCode>
                <c:ptCount val="3"/>
                <c:pt idx="0">
                  <c:v>0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0-4BEE-9F00-D64B0A26E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1757528"/>
        <c:axId val="581751952"/>
      </c:barChart>
      <c:catAx>
        <c:axId val="581757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751952"/>
        <c:crosses val="autoZero"/>
        <c:auto val="1"/>
        <c:lblAlgn val="ctr"/>
        <c:lblOffset val="100"/>
        <c:noMultiLvlLbl val="0"/>
      </c:catAx>
      <c:valAx>
        <c:axId val="581751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81757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Severity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Calculation!$A$22:$A$26</c:f>
              <c:strCache>
                <c:ptCount val="5"/>
                <c:pt idx="0">
                  <c:v>Insignificant</c:v>
                </c:pt>
                <c:pt idx="1">
                  <c:v>Minor</c:v>
                </c:pt>
                <c:pt idx="2">
                  <c:v>Moderate</c:v>
                </c:pt>
                <c:pt idx="3">
                  <c:v>Major</c:v>
                </c:pt>
                <c:pt idx="4">
                  <c:v>Catastrophic</c:v>
                </c:pt>
              </c:strCache>
            </c:strRef>
          </c:cat>
          <c:val>
            <c:numRef>
              <c:f>Calculation!$B$22:$B$26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0-4834-BA87-6FC8C0BDB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700408"/>
        <c:axId val="556701064"/>
      </c:barChart>
      <c:catAx>
        <c:axId val="55670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701064"/>
        <c:crosses val="autoZero"/>
        <c:auto val="1"/>
        <c:lblAlgn val="ctr"/>
        <c:lblOffset val="100"/>
        <c:noMultiLvlLbl val="0"/>
      </c:catAx>
      <c:valAx>
        <c:axId val="5567010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6700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Likelihood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Calculation!$A$29:$A$33</c:f>
              <c:strCache>
                <c:ptCount val="5"/>
                <c:pt idx="0">
                  <c:v>Rare</c:v>
                </c:pt>
                <c:pt idx="1">
                  <c:v>Possible</c:v>
                </c:pt>
                <c:pt idx="2">
                  <c:v>Likely</c:v>
                </c:pt>
                <c:pt idx="3">
                  <c:v>Often</c:v>
                </c:pt>
                <c:pt idx="4">
                  <c:v>Frequent</c:v>
                </c:pt>
              </c:strCache>
            </c:strRef>
          </c:cat>
          <c:val>
            <c:numRef>
              <c:f>Calculation!$B$29:$B$33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6-4D1C-BFB4-73F8CB219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700408"/>
        <c:axId val="556701064"/>
      </c:barChart>
      <c:catAx>
        <c:axId val="55670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6701064"/>
        <c:crosses val="autoZero"/>
        <c:auto val="1"/>
        <c:lblAlgn val="ctr"/>
        <c:lblOffset val="100"/>
        <c:noMultiLvlLbl val="0"/>
      </c:catAx>
      <c:valAx>
        <c:axId val="5567010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6700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isk Analysis'!A1"/><Relationship Id="rId2" Type="http://schemas.openxmlformats.org/officeDocument/2006/relationships/hyperlink" Target="#'Risk Identification'!A1"/><Relationship Id="rId1" Type="http://schemas.openxmlformats.org/officeDocument/2006/relationships/hyperlink" Target="#Settings!A1"/><Relationship Id="rId6" Type="http://schemas.openxmlformats.org/officeDocument/2006/relationships/hyperlink" Target="#'Risk Settings'!A1"/><Relationship Id="rId5" Type="http://schemas.openxmlformats.org/officeDocument/2006/relationships/hyperlink" Target="#Dashboard!A1"/><Relationship Id="rId4" Type="http://schemas.openxmlformats.org/officeDocument/2006/relationships/hyperlink" Target="#'Risk &amp; Opportunity Matrix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Risk Analysis'!A1"/><Relationship Id="rId2" Type="http://schemas.openxmlformats.org/officeDocument/2006/relationships/hyperlink" Target="#'Risk Identification'!A1"/><Relationship Id="rId1" Type="http://schemas.openxmlformats.org/officeDocument/2006/relationships/hyperlink" Target="#'Risk Settings'!A1"/><Relationship Id="rId5" Type="http://schemas.openxmlformats.org/officeDocument/2006/relationships/hyperlink" Target="#Dashboard!A1"/><Relationship Id="rId4" Type="http://schemas.openxmlformats.org/officeDocument/2006/relationships/hyperlink" Target="#'Risk &amp; Opportunity Matrix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Risk Analysis'!A1"/><Relationship Id="rId2" Type="http://schemas.openxmlformats.org/officeDocument/2006/relationships/hyperlink" Target="#'Risk Identification'!A1"/><Relationship Id="rId1" Type="http://schemas.openxmlformats.org/officeDocument/2006/relationships/hyperlink" Target="#'Risk Settings'!A1"/><Relationship Id="rId5" Type="http://schemas.openxmlformats.org/officeDocument/2006/relationships/hyperlink" Target="#Dashboard!A1"/><Relationship Id="rId4" Type="http://schemas.openxmlformats.org/officeDocument/2006/relationships/hyperlink" Target="#'Risk &amp; Opportunity Matrix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nalysis!A1"/><Relationship Id="rId2" Type="http://schemas.openxmlformats.org/officeDocument/2006/relationships/hyperlink" Target="#Identification!A1"/><Relationship Id="rId1" Type="http://schemas.openxmlformats.org/officeDocument/2006/relationships/hyperlink" Target="#Settings!A1"/><Relationship Id="rId6" Type="http://schemas.openxmlformats.org/officeDocument/2006/relationships/hyperlink" Target="#'Risk Settings'!A1"/><Relationship Id="rId5" Type="http://schemas.openxmlformats.org/officeDocument/2006/relationships/hyperlink" Target="#Dashboard!A1"/><Relationship Id="rId4" Type="http://schemas.openxmlformats.org/officeDocument/2006/relationships/hyperlink" Target="#Report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hyperlink" Target="#'Risk Identification'!A1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hyperlink" Target="#'Risk Settings'!A1"/><Relationship Id="rId1" Type="http://schemas.openxmlformats.org/officeDocument/2006/relationships/chart" Target="../charts/chart1.xml"/><Relationship Id="rId6" Type="http://schemas.openxmlformats.org/officeDocument/2006/relationships/hyperlink" Target="#Dashboard!A1"/><Relationship Id="rId11" Type="http://schemas.openxmlformats.org/officeDocument/2006/relationships/chart" Target="../charts/chart6.xml"/><Relationship Id="rId5" Type="http://schemas.openxmlformats.org/officeDocument/2006/relationships/hyperlink" Target="#'Risk &amp; Opportunity Matrix'!A1"/><Relationship Id="rId10" Type="http://schemas.openxmlformats.org/officeDocument/2006/relationships/chart" Target="../charts/chart5.xml"/><Relationship Id="rId4" Type="http://schemas.openxmlformats.org/officeDocument/2006/relationships/hyperlink" Target="#'Risk Analysis'!A1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220980</xdr:rowOff>
    </xdr:from>
    <xdr:to>
      <xdr:col>5</xdr:col>
      <xdr:colOff>426720</xdr:colOff>
      <xdr:row>2</xdr:row>
      <xdr:rowOff>28340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758066-E7D8-4321-9960-F5382BE6475E}"/>
            </a:ext>
          </a:extLst>
        </xdr:cNvPr>
        <xdr:cNvSpPr txBox="1"/>
      </xdr:nvSpPr>
      <xdr:spPr>
        <a:xfrm>
          <a:off x="2011680" y="220980"/>
          <a:ext cx="1051560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Risk Settings</a:t>
          </a:r>
        </a:p>
      </xdr:txBody>
    </xdr:sp>
    <xdr:clientData/>
  </xdr:twoCellAnchor>
  <xdr:twoCellAnchor>
    <xdr:from>
      <xdr:col>5</xdr:col>
      <xdr:colOff>472440</xdr:colOff>
      <xdr:row>0</xdr:row>
      <xdr:rowOff>220980</xdr:rowOff>
    </xdr:from>
    <xdr:to>
      <xdr:col>7</xdr:col>
      <xdr:colOff>106680</xdr:colOff>
      <xdr:row>2</xdr:row>
      <xdr:rowOff>28340</xdr:rowOff>
    </xdr:to>
    <xdr:sp macro="" textlink="">
      <xdr:nvSpPr>
        <xdr:cNvPr id="3" name="TextBox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AC64E1F-D014-46AE-A50A-7ADE0C0479F3}"/>
            </a:ext>
          </a:extLst>
        </xdr:cNvPr>
        <xdr:cNvSpPr txBox="1"/>
      </xdr:nvSpPr>
      <xdr:spPr>
        <a:xfrm>
          <a:off x="3840480" y="220980"/>
          <a:ext cx="1257300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Risk Identification</a:t>
          </a:r>
        </a:p>
      </xdr:txBody>
    </xdr:sp>
    <xdr:clientData/>
  </xdr:twoCellAnchor>
  <xdr:twoCellAnchor>
    <xdr:from>
      <xdr:col>7</xdr:col>
      <xdr:colOff>146685</xdr:colOff>
      <xdr:row>0</xdr:row>
      <xdr:rowOff>219075</xdr:rowOff>
    </xdr:from>
    <xdr:to>
      <xdr:col>7</xdr:col>
      <xdr:colOff>1264920</xdr:colOff>
      <xdr:row>2</xdr:row>
      <xdr:rowOff>26435</xdr:rowOff>
    </xdr:to>
    <xdr:sp macro="" textlink="">
      <xdr:nvSpPr>
        <xdr:cNvPr id="6" name="TextBox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96795A8-1A60-4F11-A9A3-F4050DD5A846}"/>
            </a:ext>
          </a:extLst>
        </xdr:cNvPr>
        <xdr:cNvSpPr txBox="1"/>
      </xdr:nvSpPr>
      <xdr:spPr>
        <a:xfrm>
          <a:off x="5130165" y="219075"/>
          <a:ext cx="1118235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Risk Analysis</a:t>
          </a:r>
        </a:p>
      </xdr:txBody>
    </xdr:sp>
    <xdr:clientData/>
  </xdr:twoCellAnchor>
  <xdr:twoCellAnchor>
    <xdr:from>
      <xdr:col>7</xdr:col>
      <xdr:colOff>1295400</xdr:colOff>
      <xdr:row>0</xdr:row>
      <xdr:rowOff>219075</xdr:rowOff>
    </xdr:from>
    <xdr:to>
      <xdr:col>10</xdr:col>
      <xdr:colOff>662940</xdr:colOff>
      <xdr:row>2</xdr:row>
      <xdr:rowOff>26435</xdr:rowOff>
    </xdr:to>
    <xdr:sp macro="" textlink="">
      <xdr:nvSpPr>
        <xdr:cNvPr id="7" name="TextBox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F6219EA-0CA7-4581-8B43-CFF7D89F784E}"/>
            </a:ext>
          </a:extLst>
        </xdr:cNvPr>
        <xdr:cNvSpPr txBox="1"/>
      </xdr:nvSpPr>
      <xdr:spPr>
        <a:xfrm>
          <a:off x="6278880" y="219075"/>
          <a:ext cx="1684020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Risk</a:t>
          </a:r>
          <a:r>
            <a:rPr lang="en-US" sz="1100" b="0" i="0" u="none" strike="noStrike" baseline="0">
              <a:solidFill>
                <a:schemeClr val="bg1"/>
              </a:solidFill>
              <a:latin typeface="Calibri"/>
              <a:cs typeface="Calibri"/>
            </a:rPr>
            <a:t> &amp; Opportunity Matrix</a:t>
          </a:r>
          <a:endParaRPr lang="en-US" sz="1100" b="0" i="0" u="none" strike="noStrike">
            <a:solidFill>
              <a:schemeClr val="bg1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10</xdr:col>
      <xdr:colOff>693419</xdr:colOff>
      <xdr:row>0</xdr:row>
      <xdr:rowOff>219075</xdr:rowOff>
    </xdr:from>
    <xdr:to>
      <xdr:col>11</xdr:col>
      <xdr:colOff>767714</xdr:colOff>
      <xdr:row>2</xdr:row>
      <xdr:rowOff>26435</xdr:rowOff>
    </xdr:to>
    <xdr:sp macro="" textlink="">
      <xdr:nvSpPr>
        <xdr:cNvPr id="8" name="TextBox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33CC3CC-FF70-415A-9D27-1120F2A09684}"/>
            </a:ext>
          </a:extLst>
        </xdr:cNvPr>
        <xdr:cNvSpPr txBox="1"/>
      </xdr:nvSpPr>
      <xdr:spPr>
        <a:xfrm>
          <a:off x="7993379" y="219075"/>
          <a:ext cx="904875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Dashboard</a:t>
          </a:r>
        </a:p>
      </xdr:txBody>
    </xdr:sp>
    <xdr:clientData/>
  </xdr:twoCellAnchor>
  <xdr:oneCellAnchor>
    <xdr:from>
      <xdr:col>0</xdr:col>
      <xdr:colOff>53340</xdr:colOff>
      <xdr:row>0</xdr:row>
      <xdr:rowOff>83820</xdr:rowOff>
    </xdr:from>
    <xdr:ext cx="1706880" cy="525780"/>
    <xdr:sp macro="" textlink="">
      <xdr:nvSpPr>
        <xdr:cNvPr id="10" name="TextBox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DFD2BA1-9CEA-0FBA-4436-9B55665410B7}"/>
            </a:ext>
          </a:extLst>
        </xdr:cNvPr>
        <xdr:cNvSpPr txBox="1"/>
      </xdr:nvSpPr>
      <xdr:spPr>
        <a:xfrm>
          <a:off x="53340" y="83820"/>
          <a:ext cx="1706880" cy="525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400" b="1" i="0" u="none" strike="noStrike">
              <a:solidFill>
                <a:schemeClr val="bg1"/>
              </a:solidFill>
              <a:latin typeface="Calibri"/>
              <a:cs typeface="Calibri"/>
            </a:rPr>
            <a:t>Risk Management Dashboard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1341120</xdr:colOff>
      <xdr:row>0</xdr:row>
      <xdr:rowOff>220980</xdr:rowOff>
    </xdr:from>
    <xdr:to>
      <xdr:col>3</xdr:col>
      <xdr:colOff>175260</xdr:colOff>
      <xdr:row>2</xdr:row>
      <xdr:rowOff>28340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9BCA64-CEB8-42C7-95B0-320A9A428CEB}"/>
            </a:ext>
          </a:extLst>
        </xdr:cNvPr>
        <xdr:cNvSpPr txBox="1"/>
      </xdr:nvSpPr>
      <xdr:spPr>
        <a:xfrm>
          <a:off x="1798320" y="220980"/>
          <a:ext cx="1051560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Risk Settings</a:t>
          </a:r>
        </a:p>
      </xdr:txBody>
    </xdr:sp>
    <xdr:clientData/>
  </xdr:twoCellAnchor>
  <xdr:twoCellAnchor>
    <xdr:from>
      <xdr:col>3</xdr:col>
      <xdr:colOff>228600</xdr:colOff>
      <xdr:row>0</xdr:row>
      <xdr:rowOff>220980</xdr:rowOff>
    </xdr:from>
    <xdr:to>
      <xdr:col>3</xdr:col>
      <xdr:colOff>1485900</xdr:colOff>
      <xdr:row>2</xdr:row>
      <xdr:rowOff>28340</xdr:rowOff>
    </xdr:to>
    <xdr:sp macro="" textlink="">
      <xdr:nvSpPr>
        <xdr:cNvPr id="4" name="TextBox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2EA99E-EBDE-4392-A04F-7079A3DEC751}"/>
            </a:ext>
          </a:extLst>
        </xdr:cNvPr>
        <xdr:cNvSpPr txBox="1"/>
      </xdr:nvSpPr>
      <xdr:spPr>
        <a:xfrm>
          <a:off x="2903220" y="220980"/>
          <a:ext cx="1257300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Risk Identification</a:t>
          </a:r>
        </a:p>
      </xdr:txBody>
    </xdr:sp>
    <xdr:clientData/>
  </xdr:twoCellAnchor>
  <xdr:twoCellAnchor>
    <xdr:from>
      <xdr:col>3</xdr:col>
      <xdr:colOff>1525905</xdr:colOff>
      <xdr:row>0</xdr:row>
      <xdr:rowOff>219075</xdr:rowOff>
    </xdr:from>
    <xdr:to>
      <xdr:col>4</xdr:col>
      <xdr:colOff>525780</xdr:colOff>
      <xdr:row>2</xdr:row>
      <xdr:rowOff>26435</xdr:rowOff>
    </xdr:to>
    <xdr:sp macro="" textlink="">
      <xdr:nvSpPr>
        <xdr:cNvPr id="5" name="TextBox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A40A304-DD72-480D-9556-52D044C334B9}"/>
            </a:ext>
          </a:extLst>
        </xdr:cNvPr>
        <xdr:cNvSpPr txBox="1"/>
      </xdr:nvSpPr>
      <xdr:spPr>
        <a:xfrm>
          <a:off x="4200525" y="219075"/>
          <a:ext cx="1118235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Risk</a:t>
          </a:r>
          <a:r>
            <a:rPr lang="en-US" sz="1100" b="0" i="0" u="none" strike="noStrike" baseline="0">
              <a:solidFill>
                <a:schemeClr val="bg1"/>
              </a:solidFill>
              <a:latin typeface="Calibri"/>
              <a:cs typeface="Calibri"/>
            </a:rPr>
            <a:t> </a:t>
          </a:r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Analysis</a:t>
          </a:r>
        </a:p>
      </xdr:txBody>
    </xdr:sp>
    <xdr:clientData/>
  </xdr:twoCellAnchor>
  <xdr:twoCellAnchor>
    <xdr:from>
      <xdr:col>4</xdr:col>
      <xdr:colOff>571500</xdr:colOff>
      <xdr:row>0</xdr:row>
      <xdr:rowOff>219075</xdr:rowOff>
    </xdr:from>
    <xdr:to>
      <xdr:col>5</xdr:col>
      <xdr:colOff>243840</xdr:colOff>
      <xdr:row>2</xdr:row>
      <xdr:rowOff>26435</xdr:rowOff>
    </xdr:to>
    <xdr:sp macro="" textlink="">
      <xdr:nvSpPr>
        <xdr:cNvPr id="6" name="TextBox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EF6FD08-C74C-42A2-AED2-50A2AEC871AE}"/>
            </a:ext>
          </a:extLst>
        </xdr:cNvPr>
        <xdr:cNvSpPr txBox="1"/>
      </xdr:nvSpPr>
      <xdr:spPr>
        <a:xfrm>
          <a:off x="5364480" y="219075"/>
          <a:ext cx="1684020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Risk</a:t>
          </a:r>
          <a:r>
            <a:rPr lang="en-US" sz="1100" b="0" i="0" u="none" strike="noStrike" baseline="0">
              <a:solidFill>
                <a:schemeClr val="bg1"/>
              </a:solidFill>
              <a:latin typeface="Calibri"/>
              <a:cs typeface="Calibri"/>
            </a:rPr>
            <a:t> &amp; Opportunity </a:t>
          </a:r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Matrix</a:t>
          </a:r>
        </a:p>
      </xdr:txBody>
    </xdr:sp>
    <xdr:clientData/>
  </xdr:twoCellAnchor>
  <xdr:twoCellAnchor>
    <xdr:from>
      <xdr:col>5</xdr:col>
      <xdr:colOff>289559</xdr:colOff>
      <xdr:row>0</xdr:row>
      <xdr:rowOff>219075</xdr:rowOff>
    </xdr:from>
    <xdr:to>
      <xdr:col>6</xdr:col>
      <xdr:colOff>600074</xdr:colOff>
      <xdr:row>2</xdr:row>
      <xdr:rowOff>26435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3E73644-3463-4013-8338-EB0F1B5B76B0}"/>
            </a:ext>
          </a:extLst>
        </xdr:cNvPr>
        <xdr:cNvSpPr txBox="1"/>
      </xdr:nvSpPr>
      <xdr:spPr>
        <a:xfrm>
          <a:off x="7078979" y="219075"/>
          <a:ext cx="904875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Dashboard</a:t>
          </a:r>
        </a:p>
      </xdr:txBody>
    </xdr:sp>
    <xdr:clientData/>
  </xdr:twoCellAnchor>
  <xdr:oneCellAnchor>
    <xdr:from>
      <xdr:col>0</xdr:col>
      <xdr:colOff>53340</xdr:colOff>
      <xdr:row>0</xdr:row>
      <xdr:rowOff>83820</xdr:rowOff>
    </xdr:from>
    <xdr:ext cx="1706880" cy="525780"/>
    <xdr:sp macro="" textlink="">
      <xdr:nvSpPr>
        <xdr:cNvPr id="8" name="TextBox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2BAC8A-92ED-4D65-87DE-22D9404EB48B}"/>
            </a:ext>
          </a:extLst>
        </xdr:cNvPr>
        <xdr:cNvSpPr txBox="1"/>
      </xdr:nvSpPr>
      <xdr:spPr>
        <a:xfrm>
          <a:off x="53340" y="83820"/>
          <a:ext cx="1706880" cy="525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400" b="1" i="0" u="none" strike="noStrike">
              <a:solidFill>
                <a:schemeClr val="bg1"/>
              </a:solidFill>
              <a:latin typeface="Calibri"/>
              <a:cs typeface="Calibri"/>
            </a:rPr>
            <a:t>Risk Management Dashboard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1203960</xdr:colOff>
      <xdr:row>0</xdr:row>
      <xdr:rowOff>220980</xdr:rowOff>
    </xdr:from>
    <xdr:to>
      <xdr:col>5</xdr:col>
      <xdr:colOff>480060</xdr:colOff>
      <xdr:row>2</xdr:row>
      <xdr:rowOff>28340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A53B11-B1BC-4D5A-87F9-E30DD0CD80B3}"/>
            </a:ext>
          </a:extLst>
        </xdr:cNvPr>
        <xdr:cNvSpPr txBox="1"/>
      </xdr:nvSpPr>
      <xdr:spPr>
        <a:xfrm>
          <a:off x="4457700" y="220980"/>
          <a:ext cx="1363980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Risk Settings</a:t>
          </a:r>
        </a:p>
      </xdr:txBody>
    </xdr:sp>
    <xdr:clientData/>
  </xdr:twoCellAnchor>
  <xdr:twoCellAnchor>
    <xdr:from>
      <xdr:col>5</xdr:col>
      <xdr:colOff>617220</xdr:colOff>
      <xdr:row>0</xdr:row>
      <xdr:rowOff>220980</xdr:rowOff>
    </xdr:from>
    <xdr:to>
      <xdr:col>6</xdr:col>
      <xdr:colOff>495300</xdr:colOff>
      <xdr:row>2</xdr:row>
      <xdr:rowOff>28340</xdr:rowOff>
    </xdr:to>
    <xdr:sp macro="" textlink="">
      <xdr:nvSpPr>
        <xdr:cNvPr id="3" name="TextBox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3B4AD6-5B93-4EEE-8F34-E548E5EAB96D}"/>
            </a:ext>
          </a:extLst>
        </xdr:cNvPr>
        <xdr:cNvSpPr txBox="1"/>
      </xdr:nvSpPr>
      <xdr:spPr>
        <a:xfrm>
          <a:off x="5958840" y="220980"/>
          <a:ext cx="1836420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Risk Identification</a:t>
          </a:r>
        </a:p>
      </xdr:txBody>
    </xdr:sp>
    <xdr:clientData/>
  </xdr:twoCellAnchor>
  <xdr:twoCellAnchor>
    <xdr:from>
      <xdr:col>6</xdr:col>
      <xdr:colOff>617221</xdr:colOff>
      <xdr:row>0</xdr:row>
      <xdr:rowOff>219075</xdr:rowOff>
    </xdr:from>
    <xdr:to>
      <xdr:col>8</xdr:col>
      <xdr:colOff>563881</xdr:colOff>
      <xdr:row>2</xdr:row>
      <xdr:rowOff>26435</xdr:rowOff>
    </xdr:to>
    <xdr:sp macro="" textlink="">
      <xdr:nvSpPr>
        <xdr:cNvPr id="4" name="TextBox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B64C7CE-6B67-407F-B9F3-48F84E0F9DD9}"/>
            </a:ext>
          </a:extLst>
        </xdr:cNvPr>
        <xdr:cNvSpPr txBox="1"/>
      </xdr:nvSpPr>
      <xdr:spPr>
        <a:xfrm>
          <a:off x="7917181" y="219075"/>
          <a:ext cx="1417320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Risk Analysis</a:t>
          </a:r>
        </a:p>
      </xdr:txBody>
    </xdr:sp>
    <xdr:clientData/>
  </xdr:twoCellAnchor>
  <xdr:twoCellAnchor>
    <xdr:from>
      <xdr:col>9</xdr:col>
      <xdr:colOff>76200</xdr:colOff>
      <xdr:row>0</xdr:row>
      <xdr:rowOff>219075</xdr:rowOff>
    </xdr:from>
    <xdr:to>
      <xdr:col>12</xdr:col>
      <xdr:colOff>0</xdr:colOff>
      <xdr:row>2</xdr:row>
      <xdr:rowOff>26435</xdr:rowOff>
    </xdr:to>
    <xdr:sp macro="" textlink="">
      <xdr:nvSpPr>
        <xdr:cNvPr id="5" name="TextBox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6651495-4505-421D-9F2F-BE0F485AA0A8}"/>
            </a:ext>
          </a:extLst>
        </xdr:cNvPr>
        <xdr:cNvSpPr txBox="1"/>
      </xdr:nvSpPr>
      <xdr:spPr>
        <a:xfrm>
          <a:off x="9631680" y="219075"/>
          <a:ext cx="1981200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Risk</a:t>
          </a:r>
          <a:r>
            <a:rPr lang="en-US" sz="1100" b="0" i="0" u="none" strike="noStrike" baseline="0">
              <a:solidFill>
                <a:schemeClr val="bg1"/>
              </a:solidFill>
              <a:latin typeface="Calibri"/>
              <a:cs typeface="Calibri"/>
            </a:rPr>
            <a:t> &amp; Opportunity </a:t>
          </a:r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Matrix</a:t>
          </a:r>
        </a:p>
      </xdr:txBody>
    </xdr:sp>
    <xdr:clientData/>
  </xdr:twoCellAnchor>
  <xdr:twoCellAnchor>
    <xdr:from>
      <xdr:col>12</xdr:col>
      <xdr:colOff>175260</xdr:colOff>
      <xdr:row>0</xdr:row>
      <xdr:rowOff>219075</xdr:rowOff>
    </xdr:from>
    <xdr:to>
      <xdr:col>13</xdr:col>
      <xdr:colOff>838200</xdr:colOff>
      <xdr:row>2</xdr:row>
      <xdr:rowOff>26435</xdr:rowOff>
    </xdr:to>
    <xdr:sp macro="" textlink="">
      <xdr:nvSpPr>
        <xdr:cNvPr id="6" name="TextBox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1877365-A331-424E-9787-4ADC405EEF68}"/>
            </a:ext>
          </a:extLst>
        </xdr:cNvPr>
        <xdr:cNvSpPr txBox="1"/>
      </xdr:nvSpPr>
      <xdr:spPr>
        <a:xfrm>
          <a:off x="11788140" y="219075"/>
          <a:ext cx="1485900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Dashboard</a:t>
          </a:r>
        </a:p>
      </xdr:txBody>
    </xdr:sp>
    <xdr:clientData/>
  </xdr:twoCellAnchor>
  <xdr:oneCellAnchor>
    <xdr:from>
      <xdr:col>0</xdr:col>
      <xdr:colOff>53340</xdr:colOff>
      <xdr:row>0</xdr:row>
      <xdr:rowOff>83820</xdr:rowOff>
    </xdr:from>
    <xdr:ext cx="1706880" cy="525780"/>
    <xdr:sp macro="" textlink="">
      <xdr:nvSpPr>
        <xdr:cNvPr id="7" name="TextBox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2221FA-DB26-49A4-B727-25185BD3E0F5}"/>
            </a:ext>
          </a:extLst>
        </xdr:cNvPr>
        <xdr:cNvSpPr txBox="1"/>
      </xdr:nvSpPr>
      <xdr:spPr>
        <a:xfrm>
          <a:off x="53340" y="83820"/>
          <a:ext cx="1706880" cy="525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400" b="1" i="0" u="none" strike="noStrike">
              <a:solidFill>
                <a:schemeClr val="bg1"/>
              </a:solidFill>
              <a:latin typeface="Calibri"/>
              <a:cs typeface="Calibri"/>
            </a:rPr>
            <a:t>Risk Management Dashboard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6</xdr:row>
      <xdr:rowOff>257175</xdr:rowOff>
    </xdr:from>
    <xdr:to>
      <xdr:col>1</xdr:col>
      <xdr:colOff>409575</xdr:colOff>
      <xdr:row>9</xdr:row>
      <xdr:rowOff>257175</xdr:rowOff>
    </xdr:to>
    <xdr:cxnSp macro="">
      <xdr:nvCxnSpPr>
        <xdr:cNvPr id="2" name="Conector de Seta Reta 2">
          <a:extLst>
            <a:ext uri="{FF2B5EF4-FFF2-40B4-BE49-F238E27FC236}">
              <a16:creationId xmlns:a16="http://schemas.microsoft.com/office/drawing/2014/main" id="{846E37EF-EE71-447D-A807-D8E1E5DEF860}"/>
            </a:ext>
          </a:extLst>
        </xdr:cNvPr>
        <xdr:cNvCxnSpPr/>
      </xdr:nvCxnSpPr>
      <xdr:spPr>
        <a:xfrm flipV="1">
          <a:off x="501015" y="2817495"/>
          <a:ext cx="0" cy="8229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13</xdr:row>
      <xdr:rowOff>257175</xdr:rowOff>
    </xdr:from>
    <xdr:to>
      <xdr:col>1</xdr:col>
      <xdr:colOff>381000</xdr:colOff>
      <xdr:row>16</xdr:row>
      <xdr:rowOff>256275</xdr:rowOff>
    </xdr:to>
    <xdr:cxnSp macro="">
      <xdr:nvCxnSpPr>
        <xdr:cNvPr id="3" name="Conector de Seta Reta 5">
          <a:extLst>
            <a:ext uri="{FF2B5EF4-FFF2-40B4-BE49-F238E27FC236}">
              <a16:creationId xmlns:a16="http://schemas.microsoft.com/office/drawing/2014/main" id="{9B6CA1E7-1603-4748-9AB0-5AE071275974}"/>
            </a:ext>
          </a:extLst>
        </xdr:cNvPr>
        <xdr:cNvCxnSpPr/>
      </xdr:nvCxnSpPr>
      <xdr:spPr>
        <a:xfrm>
          <a:off x="472440" y="4737735"/>
          <a:ext cx="0" cy="8220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18</xdr:row>
      <xdr:rowOff>152400</xdr:rowOff>
    </xdr:from>
    <xdr:to>
      <xdr:col>4</xdr:col>
      <xdr:colOff>1183275</xdr:colOff>
      <xdr:row>18</xdr:row>
      <xdr:rowOff>152400</xdr:rowOff>
    </xdr:to>
    <xdr:cxnSp macro="">
      <xdr:nvCxnSpPr>
        <xdr:cNvPr id="4" name="Conector de Seta Reta 10">
          <a:extLst>
            <a:ext uri="{FF2B5EF4-FFF2-40B4-BE49-F238E27FC236}">
              <a16:creationId xmlns:a16="http://schemas.microsoft.com/office/drawing/2014/main" id="{3CF65099-9BC7-4F01-8EBA-2D4FCF50BA4F}"/>
            </a:ext>
          </a:extLst>
        </xdr:cNvPr>
        <xdr:cNvCxnSpPr/>
      </xdr:nvCxnSpPr>
      <xdr:spPr>
        <a:xfrm flipH="1">
          <a:off x="1695450" y="6004560"/>
          <a:ext cx="244438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18</xdr:row>
      <xdr:rowOff>152400</xdr:rowOff>
    </xdr:from>
    <xdr:to>
      <xdr:col>7</xdr:col>
      <xdr:colOff>1230900</xdr:colOff>
      <xdr:row>18</xdr:row>
      <xdr:rowOff>152400</xdr:rowOff>
    </xdr:to>
    <xdr:cxnSp macro="">
      <xdr:nvCxnSpPr>
        <xdr:cNvPr id="5" name="Conector de Seta Reta 13">
          <a:extLst>
            <a:ext uri="{FF2B5EF4-FFF2-40B4-BE49-F238E27FC236}">
              <a16:creationId xmlns:a16="http://schemas.microsoft.com/office/drawing/2014/main" id="{58B53A36-D620-41D9-8A0C-F69530CB8E40}"/>
            </a:ext>
          </a:extLst>
        </xdr:cNvPr>
        <xdr:cNvCxnSpPr/>
      </xdr:nvCxnSpPr>
      <xdr:spPr>
        <a:xfrm flipH="1">
          <a:off x="5583555" y="6004560"/>
          <a:ext cx="244438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22</xdr:row>
      <xdr:rowOff>257175</xdr:rowOff>
    </xdr:from>
    <xdr:to>
      <xdr:col>1</xdr:col>
      <xdr:colOff>409575</xdr:colOff>
      <xdr:row>25</xdr:row>
      <xdr:rowOff>257175</xdr:rowOff>
    </xdr:to>
    <xdr:cxnSp macro="">
      <xdr:nvCxnSpPr>
        <xdr:cNvPr id="6" name="Conector de Seta Reta 20">
          <a:extLst>
            <a:ext uri="{FF2B5EF4-FFF2-40B4-BE49-F238E27FC236}">
              <a16:creationId xmlns:a16="http://schemas.microsoft.com/office/drawing/2014/main" id="{F4052C11-97D1-4EFD-9564-19A1D7105924}"/>
            </a:ext>
          </a:extLst>
        </xdr:cNvPr>
        <xdr:cNvCxnSpPr/>
      </xdr:nvCxnSpPr>
      <xdr:spPr>
        <a:xfrm flipV="1">
          <a:off x="501015" y="7206615"/>
          <a:ext cx="0" cy="8229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29</xdr:row>
      <xdr:rowOff>257175</xdr:rowOff>
    </xdr:from>
    <xdr:to>
      <xdr:col>1</xdr:col>
      <xdr:colOff>381000</xdr:colOff>
      <xdr:row>32</xdr:row>
      <xdr:rowOff>256275</xdr:rowOff>
    </xdr:to>
    <xdr:cxnSp macro="">
      <xdr:nvCxnSpPr>
        <xdr:cNvPr id="7" name="Conector de Seta Reta 21">
          <a:extLst>
            <a:ext uri="{FF2B5EF4-FFF2-40B4-BE49-F238E27FC236}">
              <a16:creationId xmlns:a16="http://schemas.microsoft.com/office/drawing/2014/main" id="{4087C6C9-360C-401F-9D24-5B25880EF85F}"/>
            </a:ext>
          </a:extLst>
        </xdr:cNvPr>
        <xdr:cNvCxnSpPr/>
      </xdr:nvCxnSpPr>
      <xdr:spPr>
        <a:xfrm>
          <a:off x="472440" y="9126855"/>
          <a:ext cx="0" cy="8220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34</xdr:row>
      <xdr:rowOff>152400</xdr:rowOff>
    </xdr:from>
    <xdr:to>
      <xdr:col>4</xdr:col>
      <xdr:colOff>1183275</xdr:colOff>
      <xdr:row>34</xdr:row>
      <xdr:rowOff>152400</xdr:rowOff>
    </xdr:to>
    <xdr:cxnSp macro="">
      <xdr:nvCxnSpPr>
        <xdr:cNvPr id="8" name="Conector de Seta Reta 22">
          <a:extLst>
            <a:ext uri="{FF2B5EF4-FFF2-40B4-BE49-F238E27FC236}">
              <a16:creationId xmlns:a16="http://schemas.microsoft.com/office/drawing/2014/main" id="{B20BD208-757A-4B3D-8765-367AA91407C7}"/>
            </a:ext>
          </a:extLst>
        </xdr:cNvPr>
        <xdr:cNvCxnSpPr/>
      </xdr:nvCxnSpPr>
      <xdr:spPr>
        <a:xfrm flipH="1">
          <a:off x="1695450" y="10393680"/>
          <a:ext cx="244438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34</xdr:row>
      <xdr:rowOff>152400</xdr:rowOff>
    </xdr:from>
    <xdr:to>
      <xdr:col>7</xdr:col>
      <xdr:colOff>1230900</xdr:colOff>
      <xdr:row>34</xdr:row>
      <xdr:rowOff>152400</xdr:rowOff>
    </xdr:to>
    <xdr:cxnSp macro="">
      <xdr:nvCxnSpPr>
        <xdr:cNvPr id="9" name="Conector de Seta Reta 23">
          <a:extLst>
            <a:ext uri="{FF2B5EF4-FFF2-40B4-BE49-F238E27FC236}">
              <a16:creationId xmlns:a16="http://schemas.microsoft.com/office/drawing/2014/main" id="{FD2DCD69-8E9A-4E5A-90EF-36553775BA01}"/>
            </a:ext>
          </a:extLst>
        </xdr:cNvPr>
        <xdr:cNvCxnSpPr/>
      </xdr:nvCxnSpPr>
      <xdr:spPr>
        <a:xfrm flipH="1">
          <a:off x="5583555" y="10393680"/>
          <a:ext cx="2444385" cy="0"/>
        </a:xfrm>
        <a:prstGeom prst="straightConnector1">
          <a:avLst/>
        </a:prstGeom>
        <a:ln>
          <a:headEnd type="triangle"/>
          <a:tailEnd type="non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571500</xdr:colOff>
      <xdr:row>0</xdr:row>
      <xdr:rowOff>220980</xdr:rowOff>
    </xdr:from>
    <xdr:to>
      <xdr:col>4</xdr:col>
      <xdr:colOff>259080</xdr:colOff>
      <xdr:row>2</xdr:row>
      <xdr:rowOff>28340</xdr:rowOff>
    </xdr:to>
    <xdr:sp macro="" textlink="">
      <xdr:nvSpPr>
        <xdr:cNvPr id="19" name="TextBox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DDF468-BBA5-4D68-9774-ABF223141009}"/>
            </a:ext>
          </a:extLst>
        </xdr:cNvPr>
        <xdr:cNvSpPr txBox="1"/>
      </xdr:nvSpPr>
      <xdr:spPr>
        <a:xfrm>
          <a:off x="2247900" y="220980"/>
          <a:ext cx="967740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Risk Settings</a:t>
          </a:r>
        </a:p>
      </xdr:txBody>
    </xdr:sp>
    <xdr:clientData/>
  </xdr:twoCellAnchor>
  <xdr:twoCellAnchor>
    <xdr:from>
      <xdr:col>4</xdr:col>
      <xdr:colOff>335280</xdr:colOff>
      <xdr:row>0</xdr:row>
      <xdr:rowOff>220980</xdr:rowOff>
    </xdr:from>
    <xdr:to>
      <xdr:col>5</xdr:col>
      <xdr:colOff>685800</xdr:colOff>
      <xdr:row>2</xdr:row>
      <xdr:rowOff>28340</xdr:rowOff>
    </xdr:to>
    <xdr:sp macro="" textlink="">
      <xdr:nvSpPr>
        <xdr:cNvPr id="20" name="TextBox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A1E7A93-2740-4A4A-A9E1-9BE1DDE10681}"/>
            </a:ext>
          </a:extLst>
        </xdr:cNvPr>
        <xdr:cNvSpPr txBox="1"/>
      </xdr:nvSpPr>
      <xdr:spPr>
        <a:xfrm>
          <a:off x="3291840" y="220980"/>
          <a:ext cx="1630680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Risk Identification</a:t>
          </a:r>
        </a:p>
      </xdr:txBody>
    </xdr:sp>
    <xdr:clientData/>
  </xdr:twoCellAnchor>
  <xdr:twoCellAnchor>
    <xdr:from>
      <xdr:col>5</xdr:col>
      <xdr:colOff>784861</xdr:colOff>
      <xdr:row>0</xdr:row>
      <xdr:rowOff>219075</xdr:rowOff>
    </xdr:from>
    <xdr:to>
      <xdr:col>6</xdr:col>
      <xdr:colOff>762001</xdr:colOff>
      <xdr:row>2</xdr:row>
      <xdr:rowOff>26435</xdr:rowOff>
    </xdr:to>
    <xdr:sp macro="" textlink="">
      <xdr:nvSpPr>
        <xdr:cNvPr id="21" name="TextBox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65A539D-14A7-48D2-9614-0A03382491DF}"/>
            </a:ext>
          </a:extLst>
        </xdr:cNvPr>
        <xdr:cNvSpPr txBox="1"/>
      </xdr:nvSpPr>
      <xdr:spPr>
        <a:xfrm>
          <a:off x="5021581" y="219075"/>
          <a:ext cx="1257300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Risk</a:t>
          </a:r>
          <a:r>
            <a:rPr lang="en-US" sz="1100" b="0" i="0" u="none" strike="noStrike" baseline="0">
              <a:solidFill>
                <a:schemeClr val="bg1"/>
              </a:solidFill>
              <a:latin typeface="Calibri"/>
              <a:cs typeface="Calibri"/>
            </a:rPr>
            <a:t> </a:t>
          </a:r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Analysis</a:t>
          </a:r>
        </a:p>
      </xdr:txBody>
    </xdr:sp>
    <xdr:clientData/>
  </xdr:twoCellAnchor>
  <xdr:twoCellAnchor>
    <xdr:from>
      <xdr:col>6</xdr:col>
      <xdr:colOff>868680</xdr:colOff>
      <xdr:row>0</xdr:row>
      <xdr:rowOff>219075</xdr:rowOff>
    </xdr:from>
    <xdr:to>
      <xdr:col>8</xdr:col>
      <xdr:colOff>320040</xdr:colOff>
      <xdr:row>2</xdr:row>
      <xdr:rowOff>26435</xdr:rowOff>
    </xdr:to>
    <xdr:sp macro="" textlink="">
      <xdr:nvSpPr>
        <xdr:cNvPr id="22" name="TextBox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ECE20D9-CF37-43AA-BE76-64B4DCDF416A}"/>
            </a:ext>
          </a:extLst>
        </xdr:cNvPr>
        <xdr:cNvSpPr txBox="1"/>
      </xdr:nvSpPr>
      <xdr:spPr>
        <a:xfrm>
          <a:off x="6385560" y="219075"/>
          <a:ext cx="2011680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Risk</a:t>
          </a:r>
          <a:r>
            <a:rPr lang="en-US" sz="1100" b="0" i="0" u="none" strike="noStrike" baseline="0">
              <a:solidFill>
                <a:schemeClr val="bg1"/>
              </a:solidFill>
              <a:latin typeface="Calibri"/>
              <a:cs typeface="Calibri"/>
            </a:rPr>
            <a:t> &amp; Opportunity </a:t>
          </a:r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Matrix</a:t>
          </a:r>
        </a:p>
      </xdr:txBody>
    </xdr:sp>
    <xdr:clientData/>
  </xdr:twoCellAnchor>
  <xdr:twoCellAnchor>
    <xdr:from>
      <xdr:col>8</xdr:col>
      <xdr:colOff>403859</xdr:colOff>
      <xdr:row>0</xdr:row>
      <xdr:rowOff>219075</xdr:rowOff>
    </xdr:from>
    <xdr:to>
      <xdr:col>11</xdr:col>
      <xdr:colOff>379094</xdr:colOff>
      <xdr:row>2</xdr:row>
      <xdr:rowOff>26435</xdr:rowOff>
    </xdr:to>
    <xdr:sp macro="" textlink="">
      <xdr:nvSpPr>
        <xdr:cNvPr id="23" name="TextBox 2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7FD8200-4789-4735-9D4B-0932E9675E71}"/>
            </a:ext>
          </a:extLst>
        </xdr:cNvPr>
        <xdr:cNvSpPr txBox="1"/>
      </xdr:nvSpPr>
      <xdr:spPr>
        <a:xfrm>
          <a:off x="8481059" y="219075"/>
          <a:ext cx="1590675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Dashboard</a:t>
          </a:r>
        </a:p>
      </xdr:txBody>
    </xdr:sp>
    <xdr:clientData/>
  </xdr:twoCellAnchor>
  <xdr:oneCellAnchor>
    <xdr:from>
      <xdr:col>0</xdr:col>
      <xdr:colOff>53340</xdr:colOff>
      <xdr:row>0</xdr:row>
      <xdr:rowOff>83820</xdr:rowOff>
    </xdr:from>
    <xdr:ext cx="1706880" cy="525780"/>
    <xdr:sp macro="" textlink="">
      <xdr:nvSpPr>
        <xdr:cNvPr id="24" name="TextBox 2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4D8A978-6382-4458-B69A-C6146A7C0D46}"/>
            </a:ext>
          </a:extLst>
        </xdr:cNvPr>
        <xdr:cNvSpPr txBox="1"/>
      </xdr:nvSpPr>
      <xdr:spPr>
        <a:xfrm>
          <a:off x="53340" y="83820"/>
          <a:ext cx="1706880" cy="525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400" b="1" i="0" u="none" strike="noStrike">
              <a:solidFill>
                <a:schemeClr val="bg1"/>
              </a:solidFill>
              <a:latin typeface="Calibri"/>
              <a:cs typeface="Calibri"/>
            </a:rPr>
            <a:t>Risk Management Dashboard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57151</xdr:rowOff>
    </xdr:from>
    <xdr:to>
      <xdr:col>4</xdr:col>
      <xdr:colOff>11025</xdr:colOff>
      <xdr:row>19</xdr:row>
      <xdr:rowOff>117232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B5B4D32-E057-404D-BB62-E3104DAE5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134815</xdr:colOff>
      <xdr:row>0</xdr:row>
      <xdr:rowOff>220980</xdr:rowOff>
    </xdr:from>
    <xdr:to>
      <xdr:col>5</xdr:col>
      <xdr:colOff>293077</xdr:colOff>
      <xdr:row>2</xdr:row>
      <xdr:rowOff>28340</xdr:rowOff>
    </xdr:to>
    <xdr:sp macro="" textlink="">
      <xdr:nvSpPr>
        <xdr:cNvPr id="16" name="TextBox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BD0BA5-C021-47DE-A89C-B3BBA70D5D50}"/>
            </a:ext>
          </a:extLst>
        </xdr:cNvPr>
        <xdr:cNvSpPr txBox="1"/>
      </xdr:nvSpPr>
      <xdr:spPr>
        <a:xfrm>
          <a:off x="1811215" y="220980"/>
          <a:ext cx="1008185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Risk Settings</a:t>
          </a:r>
        </a:p>
      </xdr:txBody>
    </xdr:sp>
    <xdr:clientData/>
  </xdr:twoCellAnchor>
  <xdr:twoCellAnchor>
    <xdr:from>
      <xdr:col>5</xdr:col>
      <xdr:colOff>369277</xdr:colOff>
      <xdr:row>0</xdr:row>
      <xdr:rowOff>220980</xdr:rowOff>
    </xdr:from>
    <xdr:to>
      <xdr:col>7</xdr:col>
      <xdr:colOff>316523</xdr:colOff>
      <xdr:row>2</xdr:row>
      <xdr:rowOff>28340</xdr:rowOff>
    </xdr:to>
    <xdr:sp macro="" textlink="">
      <xdr:nvSpPr>
        <xdr:cNvPr id="17" name="TextBox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E3D7A3A-E2A6-45CD-A680-62563DD10B45}"/>
            </a:ext>
          </a:extLst>
        </xdr:cNvPr>
        <xdr:cNvSpPr txBox="1"/>
      </xdr:nvSpPr>
      <xdr:spPr>
        <a:xfrm>
          <a:off x="2895600" y="220980"/>
          <a:ext cx="1529861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Risk Identification</a:t>
          </a:r>
        </a:p>
      </xdr:txBody>
    </xdr:sp>
    <xdr:clientData/>
  </xdr:twoCellAnchor>
  <xdr:twoCellAnchor>
    <xdr:from>
      <xdr:col>7</xdr:col>
      <xdr:colOff>398585</xdr:colOff>
      <xdr:row>0</xdr:row>
      <xdr:rowOff>219075</xdr:rowOff>
    </xdr:from>
    <xdr:to>
      <xdr:col>10</xdr:col>
      <xdr:colOff>304802</xdr:colOff>
      <xdr:row>2</xdr:row>
      <xdr:rowOff>26435</xdr:rowOff>
    </xdr:to>
    <xdr:sp macro="" textlink="">
      <xdr:nvSpPr>
        <xdr:cNvPr id="18" name="TextBox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0AF18C5-7701-4F41-8935-1E7F0AFA0329}"/>
            </a:ext>
          </a:extLst>
        </xdr:cNvPr>
        <xdr:cNvSpPr txBox="1"/>
      </xdr:nvSpPr>
      <xdr:spPr>
        <a:xfrm>
          <a:off x="4507523" y="219075"/>
          <a:ext cx="1547448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Risk</a:t>
          </a:r>
          <a:r>
            <a:rPr lang="en-US" sz="1100" b="0" i="0" u="none" strike="noStrike" baseline="0">
              <a:solidFill>
                <a:schemeClr val="bg1"/>
              </a:solidFill>
              <a:latin typeface="Calibri"/>
              <a:cs typeface="Calibri"/>
            </a:rPr>
            <a:t> </a:t>
          </a:r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Analysis</a:t>
          </a:r>
        </a:p>
      </xdr:txBody>
    </xdr:sp>
    <xdr:clientData/>
  </xdr:twoCellAnchor>
  <xdr:twoCellAnchor>
    <xdr:from>
      <xdr:col>10</xdr:col>
      <xdr:colOff>381000</xdr:colOff>
      <xdr:row>0</xdr:row>
      <xdr:rowOff>219075</xdr:rowOff>
    </xdr:from>
    <xdr:to>
      <xdr:col>13</xdr:col>
      <xdr:colOff>664698</xdr:colOff>
      <xdr:row>2</xdr:row>
      <xdr:rowOff>26435</xdr:rowOff>
    </xdr:to>
    <xdr:sp macro="" textlink="">
      <xdr:nvSpPr>
        <xdr:cNvPr id="19" name="TextBox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D500657-6DD4-4B8A-B82F-6A76634D058F}"/>
            </a:ext>
          </a:extLst>
        </xdr:cNvPr>
        <xdr:cNvSpPr txBox="1"/>
      </xdr:nvSpPr>
      <xdr:spPr>
        <a:xfrm>
          <a:off x="6131169" y="219075"/>
          <a:ext cx="1924929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cs typeface="Calibri"/>
            </a:rPr>
            <a:t>Risk</a:t>
          </a:r>
          <a:r>
            <a:rPr lang="en-US" sz="1100" b="0" i="0" u="none" strike="noStrike" baseline="0">
              <a:solidFill>
                <a:schemeClr val="bg1"/>
              </a:solidFill>
              <a:latin typeface="Calibri"/>
              <a:cs typeface="Calibri"/>
            </a:rPr>
            <a:t> &amp; Opportunity </a:t>
          </a:r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Matrix</a:t>
          </a:r>
        </a:p>
      </xdr:txBody>
    </xdr:sp>
    <xdr:clientData/>
  </xdr:twoCellAnchor>
  <xdr:twoCellAnchor>
    <xdr:from>
      <xdr:col>13</xdr:col>
      <xdr:colOff>761999</xdr:colOff>
      <xdr:row>0</xdr:row>
      <xdr:rowOff>219075</xdr:rowOff>
    </xdr:from>
    <xdr:to>
      <xdr:col>15</xdr:col>
      <xdr:colOff>742509</xdr:colOff>
      <xdr:row>2</xdr:row>
      <xdr:rowOff>26435</xdr:rowOff>
    </xdr:to>
    <xdr:sp macro="" textlink="">
      <xdr:nvSpPr>
        <xdr:cNvPr id="20" name="TextBox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33FFD63-6D9E-41E8-8126-E4029C0FCB61}"/>
            </a:ext>
          </a:extLst>
        </xdr:cNvPr>
        <xdr:cNvSpPr txBox="1"/>
      </xdr:nvSpPr>
      <xdr:spPr>
        <a:xfrm>
          <a:off x="8153399" y="219075"/>
          <a:ext cx="1563125" cy="264560"/>
        </a:xfrm>
        <a:prstGeom prst="rect">
          <a:avLst/>
        </a:prstGeom>
        <a:solidFill>
          <a:schemeClr val="accent1">
            <a:lumMod val="5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 b="0" i="0" u="none" strike="noStrike">
              <a:solidFill>
                <a:schemeClr val="bg1"/>
              </a:solidFill>
              <a:latin typeface="Calibri"/>
              <a:ea typeface="+mn-ea"/>
              <a:cs typeface="Calibri"/>
            </a:rPr>
            <a:t>Dashboard</a:t>
          </a:r>
        </a:p>
      </xdr:txBody>
    </xdr:sp>
    <xdr:clientData/>
  </xdr:twoCellAnchor>
  <xdr:oneCellAnchor>
    <xdr:from>
      <xdr:col>0</xdr:col>
      <xdr:colOff>53340</xdr:colOff>
      <xdr:row>0</xdr:row>
      <xdr:rowOff>83820</xdr:rowOff>
    </xdr:from>
    <xdr:ext cx="1706880" cy="525780"/>
    <xdr:sp macro="" textlink="">
      <xdr:nvSpPr>
        <xdr:cNvPr id="21" name="TextBox 2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788FB26-6E0F-4D4D-8A76-755430BFC74C}"/>
            </a:ext>
          </a:extLst>
        </xdr:cNvPr>
        <xdr:cNvSpPr txBox="1"/>
      </xdr:nvSpPr>
      <xdr:spPr>
        <a:xfrm>
          <a:off x="53340" y="83820"/>
          <a:ext cx="1706880" cy="525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400" b="1" i="0" u="none" strike="noStrike">
              <a:solidFill>
                <a:schemeClr val="bg1"/>
              </a:solidFill>
              <a:latin typeface="Calibri"/>
              <a:cs typeface="Calibri"/>
            </a:rPr>
            <a:t>Risk Management Dashboard</a:t>
          </a:r>
        </a:p>
      </xdr:txBody>
    </xdr:sp>
    <xdr:clientData/>
  </xdr:oneCellAnchor>
  <xdr:twoCellAnchor>
    <xdr:from>
      <xdr:col>0</xdr:col>
      <xdr:colOff>83820</xdr:colOff>
      <xdr:row>9</xdr:row>
      <xdr:rowOff>76200</xdr:rowOff>
    </xdr:from>
    <xdr:to>
      <xdr:col>3</xdr:col>
      <xdr:colOff>716280</xdr:colOff>
      <xdr:row>19</xdr:row>
      <xdr:rowOff>76200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C829327-5E7E-483F-9E6D-61146ABFC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45719</xdr:colOff>
      <xdr:row>9</xdr:row>
      <xdr:rowOff>60960</xdr:rowOff>
    </xdr:from>
    <xdr:to>
      <xdr:col>7</xdr:col>
      <xdr:colOff>785446</xdr:colOff>
      <xdr:row>19</xdr:row>
      <xdr:rowOff>128954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2583D6BD-BCCB-437A-A1C9-54FD11B13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568568</xdr:colOff>
      <xdr:row>12</xdr:row>
      <xdr:rowOff>70337</xdr:rowOff>
    </xdr:from>
    <xdr:to>
      <xdr:col>7</xdr:col>
      <xdr:colOff>216878</xdr:colOff>
      <xdr:row>16</xdr:row>
      <xdr:rowOff>199292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89E1925F-A3B6-F457-EB8A-A927388F2611}"/>
            </a:ext>
          </a:extLst>
        </xdr:cNvPr>
        <xdr:cNvSpPr/>
      </xdr:nvSpPr>
      <xdr:spPr>
        <a:xfrm>
          <a:off x="3094891" y="3546229"/>
          <a:ext cx="1230925" cy="123092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4688</xdr:colOff>
      <xdr:row>9</xdr:row>
      <xdr:rowOff>60960</xdr:rowOff>
    </xdr:from>
    <xdr:to>
      <xdr:col>12</xdr:col>
      <xdr:colOff>11722</xdr:colOff>
      <xdr:row>19</xdr:row>
      <xdr:rowOff>111370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57462C4-4F10-B543-B9B7-7C0E38329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580290</xdr:colOff>
      <xdr:row>12</xdr:row>
      <xdr:rowOff>70337</xdr:rowOff>
    </xdr:from>
    <xdr:to>
      <xdr:col>11</xdr:col>
      <xdr:colOff>228600</xdr:colOff>
      <xdr:row>16</xdr:row>
      <xdr:rowOff>199292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12B69503-7814-FC35-7B9A-38ADC7E651F6}"/>
            </a:ext>
          </a:extLst>
        </xdr:cNvPr>
        <xdr:cNvSpPr/>
      </xdr:nvSpPr>
      <xdr:spPr>
        <a:xfrm>
          <a:off x="5539152" y="3546229"/>
          <a:ext cx="1230925" cy="1230925"/>
        </a:xfrm>
        <a:prstGeom prst="ellips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35168</xdr:colOff>
      <xdr:row>9</xdr:row>
      <xdr:rowOff>64477</xdr:rowOff>
    </xdr:from>
    <xdr:to>
      <xdr:col>15</xdr:col>
      <xdr:colOff>761413</xdr:colOff>
      <xdr:row>19</xdr:row>
      <xdr:rowOff>128954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DF9B55A1-1B12-485B-A890-843F80B81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19</xdr:row>
      <xdr:rowOff>175848</xdr:rowOff>
    </xdr:from>
    <xdr:to>
      <xdr:col>7</xdr:col>
      <xdr:colOff>779585</xdr:colOff>
      <xdr:row>29</xdr:row>
      <xdr:rowOff>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5E3966A5-61CA-4ADE-BFA6-014CC2E699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11722</xdr:colOff>
      <xdr:row>19</xdr:row>
      <xdr:rowOff>175847</xdr:rowOff>
    </xdr:from>
    <xdr:to>
      <xdr:col>15</xdr:col>
      <xdr:colOff>762000</xdr:colOff>
      <xdr:row>29</xdr:row>
      <xdr:rowOff>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4ABD37BA-08F1-4877-8960-73E254FB4A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912/Desktop/Demo%20-%20Risk%20Assessmen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Translations"/>
      <sheetName val="Identification"/>
      <sheetName val="Analysis"/>
      <sheetName val="Report"/>
      <sheetName val="Dashboard"/>
      <sheetName val="Plan"/>
      <sheetName val="Aux"/>
      <sheetName val="List"/>
    </sheetNames>
    <sheetDataSet>
      <sheetData sheetId="0"/>
      <sheetData sheetId="1">
        <row r="9">
          <cell r="B9" t="str">
            <v>English</v>
          </cell>
          <cell r="C9" t="str">
            <v>Français</v>
          </cell>
          <cell r="D9" t="str">
            <v>Português</v>
          </cell>
        </row>
      </sheetData>
      <sheetData sheetId="2"/>
      <sheetData sheetId="3"/>
      <sheetData sheetId="4"/>
      <sheetData sheetId="5"/>
      <sheetData sheetId="6"/>
      <sheetData sheetId="7">
        <row r="4">
          <cell r="AC4" t="str">
            <v>Qty by Type</v>
          </cell>
        </row>
      </sheetData>
      <sheetData sheetId="8">
        <row r="5">
          <cell r="B5" t="str">
            <v>Negative</v>
          </cell>
          <cell r="D5" t="str">
            <v>Remote</v>
          </cell>
          <cell r="J5" t="str">
            <v>Not applicable</v>
          </cell>
        </row>
        <row r="6">
          <cell r="B6" t="str">
            <v>Positive</v>
          </cell>
          <cell r="D6" t="str">
            <v>Low</v>
          </cell>
          <cell r="J6" t="str">
            <v>Very low</v>
          </cell>
        </row>
        <row r="7">
          <cell r="D7" t="str">
            <v>Moderate</v>
          </cell>
          <cell r="J7" t="str">
            <v>Low</v>
          </cell>
        </row>
        <row r="8">
          <cell r="D8" t="str">
            <v>High</v>
          </cell>
          <cell r="J8" t="str">
            <v>Moderate</v>
          </cell>
        </row>
        <row r="9">
          <cell r="D9" t="str">
            <v>Very High</v>
          </cell>
          <cell r="J9" t="str">
            <v>High</v>
          </cell>
        </row>
        <row r="10">
          <cell r="J10" t="str">
            <v>Very high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7D2BA-D8F1-4F43-9B98-89718402A8E2}">
  <dimension ref="A1:M39"/>
  <sheetViews>
    <sheetView showGridLines="0" zoomScaleNormal="100" workbookViewId="0">
      <selection sqref="A1:A3"/>
    </sheetView>
  </sheetViews>
  <sheetFormatPr defaultColWidth="11.54296875" defaultRowHeight="14.5" x14ac:dyDescent="0.35"/>
  <cols>
    <col min="1" max="1" width="1.36328125" style="1" customWidth="1"/>
    <col min="2" max="2" width="5.81640625" style="1" bestFit="1" customWidth="1"/>
    <col min="3" max="3" width="11.36328125" style="2" bestFit="1" customWidth="1"/>
    <col min="4" max="4" width="5" style="2" customWidth="1"/>
    <col min="5" max="5" width="9.6328125" style="2" bestFit="1" customWidth="1"/>
    <col min="6" max="6" width="19.08984375" style="2" customWidth="1"/>
    <col min="7" max="7" width="4.54296875" style="2" customWidth="1"/>
    <col min="8" max="8" width="21.08984375" style="2" bestFit="1" customWidth="1"/>
    <col min="9" max="9" width="9.6328125" style="2" customWidth="1"/>
    <col min="10" max="10" width="3" style="2" bestFit="1" customWidth="1"/>
    <col min="11" max="11" width="12.08984375" style="2" customWidth="1"/>
    <col min="12" max="16384" width="11.54296875" style="2"/>
  </cols>
  <sheetData>
    <row r="1" spans="1:13" s="1" customFormat="1" ht="18" customHeight="1" x14ac:dyDescent="0.35">
      <c r="A1" s="73"/>
      <c r="B1" s="23"/>
      <c r="C1" s="23"/>
      <c r="D1" s="23"/>
      <c r="E1" s="23"/>
      <c r="F1" s="23"/>
      <c r="G1" s="23"/>
      <c r="H1" s="23"/>
      <c r="I1" s="23"/>
      <c r="J1" s="23"/>
      <c r="K1" s="23"/>
      <c r="L1" s="73"/>
    </row>
    <row r="2" spans="1:13" s="1" customFormat="1" ht="18" customHeight="1" x14ac:dyDescent="0.35">
      <c r="A2" s="73"/>
      <c r="B2" s="23"/>
      <c r="C2" s="23"/>
      <c r="D2" s="23"/>
      <c r="E2" s="23"/>
      <c r="F2" s="23"/>
      <c r="G2" s="23"/>
      <c r="H2" s="23"/>
      <c r="I2" s="23"/>
      <c r="J2" s="23"/>
      <c r="K2" s="23"/>
      <c r="L2" s="73"/>
    </row>
    <row r="3" spans="1:13" s="1" customFormat="1" ht="18" customHeight="1" x14ac:dyDescent="0.35">
      <c r="A3" s="73"/>
      <c r="B3" s="23"/>
      <c r="C3" s="23"/>
      <c r="D3" s="23"/>
      <c r="E3" s="23"/>
      <c r="F3" s="23"/>
      <c r="G3" s="23"/>
      <c r="H3" s="23"/>
      <c r="I3" s="23"/>
      <c r="J3" s="23"/>
      <c r="K3" s="23"/>
      <c r="L3" s="73"/>
    </row>
    <row r="4" spans="1:13" s="10" customFormat="1" ht="25" customHeight="1" x14ac:dyDescent="0.3">
      <c r="A4" s="74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3" s="12" customFormat="1" ht="9" customHeight="1" x14ac:dyDescent="0.3">
      <c r="A5" s="11"/>
      <c r="H5" s="11"/>
    </row>
    <row r="6" spans="1:13" ht="25" customHeight="1" x14ac:dyDescent="0.35">
      <c r="B6" s="78" t="s">
        <v>4</v>
      </c>
      <c r="C6" s="79"/>
      <c r="D6" s="79"/>
      <c r="E6" s="79"/>
      <c r="F6" s="79"/>
      <c r="H6" s="78" t="s">
        <v>11</v>
      </c>
      <c r="I6" s="79"/>
      <c r="J6" s="79"/>
      <c r="K6" s="79"/>
      <c r="L6" s="79"/>
      <c r="M6" s="7"/>
    </row>
    <row r="7" spans="1:13" s="6" customFormat="1" ht="9" customHeight="1" x14ac:dyDescent="0.35">
      <c r="A7" s="5"/>
      <c r="D7" s="17"/>
      <c r="H7" s="17"/>
      <c r="K7" s="18"/>
      <c r="L7" s="18"/>
    </row>
    <row r="8" spans="1:13" ht="21.65" customHeight="1" thickBot="1" x14ac:dyDescent="0.4">
      <c r="B8" s="70" t="s">
        <v>10</v>
      </c>
      <c r="C8" s="71"/>
      <c r="D8" s="70" t="s">
        <v>9</v>
      </c>
      <c r="E8" s="80"/>
      <c r="F8" s="80"/>
      <c r="H8" s="3" t="s">
        <v>10</v>
      </c>
      <c r="I8" s="70" t="s">
        <v>12</v>
      </c>
      <c r="J8" s="80"/>
      <c r="K8" s="80"/>
      <c r="L8" s="71"/>
    </row>
    <row r="9" spans="1:13" ht="21.65" customHeight="1" x14ac:dyDescent="0.35">
      <c r="B9" s="84">
        <v>1</v>
      </c>
      <c r="C9" s="85"/>
      <c r="D9" s="81" t="s">
        <v>5</v>
      </c>
      <c r="E9" s="82"/>
      <c r="F9" s="83"/>
      <c r="H9" s="20">
        <v>1</v>
      </c>
      <c r="I9" s="84" t="s">
        <v>13</v>
      </c>
      <c r="J9" s="86"/>
      <c r="K9" s="86"/>
      <c r="L9" s="85"/>
    </row>
    <row r="10" spans="1:13" ht="21.65" customHeight="1" x14ac:dyDescent="0.35">
      <c r="B10" s="75">
        <v>2</v>
      </c>
      <c r="C10" s="77"/>
      <c r="D10" s="75" t="s">
        <v>6</v>
      </c>
      <c r="E10" s="76"/>
      <c r="F10" s="77"/>
      <c r="H10" s="21">
        <v>2</v>
      </c>
      <c r="I10" s="75" t="s">
        <v>14</v>
      </c>
      <c r="J10" s="76"/>
      <c r="K10" s="76"/>
      <c r="L10" s="77"/>
    </row>
    <row r="11" spans="1:13" ht="21.65" customHeight="1" x14ac:dyDescent="0.35">
      <c r="B11" s="75">
        <v>3</v>
      </c>
      <c r="C11" s="77"/>
      <c r="D11" s="75" t="s">
        <v>1</v>
      </c>
      <c r="E11" s="76"/>
      <c r="F11" s="77"/>
      <c r="H11" s="19">
        <v>3</v>
      </c>
      <c r="I11" s="75" t="s">
        <v>15</v>
      </c>
      <c r="J11" s="76"/>
      <c r="K11" s="76"/>
      <c r="L11" s="77"/>
    </row>
    <row r="12" spans="1:13" ht="21.65" customHeight="1" x14ac:dyDescent="0.35">
      <c r="B12" s="75">
        <v>4</v>
      </c>
      <c r="C12" s="77"/>
      <c r="D12" s="75" t="s">
        <v>7</v>
      </c>
      <c r="E12" s="76"/>
      <c r="F12" s="77"/>
      <c r="H12" s="22">
        <v>4</v>
      </c>
      <c r="I12" s="75" t="s">
        <v>16</v>
      </c>
      <c r="J12" s="76"/>
      <c r="K12" s="76"/>
      <c r="L12" s="77"/>
    </row>
    <row r="13" spans="1:13" ht="21.65" customHeight="1" x14ac:dyDescent="0.35">
      <c r="B13" s="75">
        <v>5</v>
      </c>
      <c r="C13" s="77"/>
      <c r="D13" s="75" t="s">
        <v>8</v>
      </c>
      <c r="E13" s="76"/>
      <c r="F13" s="77"/>
      <c r="H13" s="22">
        <v>5</v>
      </c>
      <c r="I13" s="75" t="s">
        <v>17</v>
      </c>
      <c r="J13" s="76"/>
      <c r="K13" s="76"/>
      <c r="L13" s="77"/>
    </row>
    <row r="14" spans="1:13" s="10" customFormat="1" ht="21.65" customHeight="1" x14ac:dyDescent="0.3">
      <c r="A14" s="9"/>
      <c r="B14" s="9"/>
      <c r="L14" s="8"/>
    </row>
    <row r="15" spans="1:13" s="10" customFormat="1" ht="21.65" customHeight="1" x14ac:dyDescent="0.3">
      <c r="A15" s="9"/>
      <c r="B15" s="9"/>
      <c r="K15" s="14"/>
      <c r="L15" s="14"/>
    </row>
    <row r="16" spans="1:13" s="10" customFormat="1" ht="21.65" customHeight="1" thickBot="1" x14ac:dyDescent="0.35">
      <c r="A16" s="9"/>
      <c r="B16" s="70" t="s">
        <v>74</v>
      </c>
      <c r="C16" s="71"/>
      <c r="D16" s="15"/>
      <c r="E16" s="70" t="s">
        <v>26</v>
      </c>
      <c r="F16" s="71"/>
      <c r="G16" s="15"/>
      <c r="H16" s="3" t="s">
        <v>18</v>
      </c>
      <c r="I16" s="16"/>
      <c r="J16" s="78" t="s">
        <v>19</v>
      </c>
      <c r="K16" s="79"/>
      <c r="L16" s="79"/>
    </row>
    <row r="17" spans="1:12" s="10" customFormat="1" ht="21.65" customHeight="1" thickBot="1" x14ac:dyDescent="0.35">
      <c r="A17" s="9"/>
      <c r="B17" s="72" t="s">
        <v>29</v>
      </c>
      <c r="C17" s="72"/>
      <c r="E17" s="69" t="s">
        <v>27</v>
      </c>
      <c r="F17" s="69"/>
      <c r="H17" s="34" t="s">
        <v>0</v>
      </c>
      <c r="I17" s="13"/>
      <c r="J17" s="69" t="s">
        <v>20</v>
      </c>
      <c r="K17" s="69"/>
      <c r="L17" s="69"/>
    </row>
    <row r="18" spans="1:12" s="10" customFormat="1" ht="21.65" customHeight="1" thickBot="1" x14ac:dyDescent="0.35">
      <c r="A18" s="9"/>
      <c r="B18" s="72" t="s">
        <v>30</v>
      </c>
      <c r="C18" s="72"/>
      <c r="E18" s="69" t="s">
        <v>28</v>
      </c>
      <c r="F18" s="69"/>
      <c r="H18" s="34" t="s">
        <v>1</v>
      </c>
      <c r="I18" s="13"/>
      <c r="J18" s="69" t="s">
        <v>21</v>
      </c>
      <c r="K18" s="69"/>
      <c r="L18" s="69"/>
    </row>
    <row r="19" spans="1:12" s="10" customFormat="1" ht="21.65" customHeight="1" thickBot="1" x14ac:dyDescent="0.35">
      <c r="A19" s="9"/>
      <c r="B19" s="72" t="s">
        <v>31</v>
      </c>
      <c r="C19" s="72"/>
      <c r="E19" s="72"/>
      <c r="F19" s="72"/>
      <c r="H19" s="34" t="s">
        <v>2</v>
      </c>
      <c r="J19" s="69" t="s">
        <v>22</v>
      </c>
      <c r="K19" s="69"/>
      <c r="L19" s="69"/>
    </row>
    <row r="20" spans="1:12" s="10" customFormat="1" ht="21.65" customHeight="1" thickBot="1" x14ac:dyDescent="0.35">
      <c r="A20" s="9"/>
      <c r="B20" s="72" t="s">
        <v>32</v>
      </c>
      <c r="C20" s="72"/>
      <c r="H20" s="34"/>
      <c r="J20" s="69" t="s">
        <v>23</v>
      </c>
      <c r="K20" s="69"/>
      <c r="L20" s="69"/>
    </row>
    <row r="21" spans="1:12" s="10" customFormat="1" ht="21.65" customHeight="1" thickBot="1" x14ac:dyDescent="0.35">
      <c r="A21" s="9"/>
      <c r="B21" s="72" t="s">
        <v>33</v>
      </c>
      <c r="C21" s="72"/>
      <c r="J21" s="69" t="s">
        <v>24</v>
      </c>
      <c r="K21" s="69"/>
      <c r="L21" s="69"/>
    </row>
    <row r="22" spans="1:12" s="10" customFormat="1" ht="21.65" customHeight="1" thickBot="1" x14ac:dyDescent="0.35">
      <c r="A22" s="9"/>
      <c r="B22" s="72"/>
      <c r="C22" s="72"/>
      <c r="J22" s="69" t="s">
        <v>25</v>
      </c>
      <c r="K22" s="69"/>
      <c r="L22" s="69"/>
    </row>
    <row r="23" spans="1:12" ht="21.65" customHeight="1" x14ac:dyDescent="0.35"/>
    <row r="24" spans="1:12" ht="21.65" customHeight="1" x14ac:dyDescent="0.35"/>
    <row r="25" spans="1:12" ht="21.65" customHeight="1" x14ac:dyDescent="0.35"/>
    <row r="26" spans="1:12" ht="21.65" customHeight="1" x14ac:dyDescent="0.35"/>
    <row r="27" spans="1:12" ht="21.65" customHeight="1" x14ac:dyDescent="0.35"/>
    <row r="28" spans="1:12" ht="21.65" customHeight="1" x14ac:dyDescent="0.35"/>
    <row r="29" spans="1:12" ht="21.65" customHeight="1" x14ac:dyDescent="0.35"/>
    <row r="30" spans="1:12" ht="21.65" customHeight="1" x14ac:dyDescent="0.35"/>
    <row r="31" spans="1:12" ht="21.65" customHeight="1" x14ac:dyDescent="0.35"/>
    <row r="32" spans="1:12" ht="21.65" customHeight="1" x14ac:dyDescent="0.35"/>
    <row r="33" ht="21.65" customHeight="1" x14ac:dyDescent="0.35"/>
    <row r="34" ht="21.65" customHeight="1" x14ac:dyDescent="0.35"/>
    <row r="35" ht="21.65" customHeight="1" x14ac:dyDescent="0.35"/>
    <row r="36" ht="21.65" customHeight="1" x14ac:dyDescent="0.35"/>
    <row r="37" ht="21.65" customHeight="1" x14ac:dyDescent="0.35"/>
    <row r="38" ht="21.65" customHeight="1" x14ac:dyDescent="0.35"/>
    <row r="39" ht="19.25" customHeight="1" x14ac:dyDescent="0.35"/>
  </sheetData>
  <mergeCells count="41">
    <mergeCell ref="D10:F10"/>
    <mergeCell ref="D11:F11"/>
    <mergeCell ref="D12:F12"/>
    <mergeCell ref="D13:F13"/>
    <mergeCell ref="B13:C13"/>
    <mergeCell ref="H6:L6"/>
    <mergeCell ref="I8:L8"/>
    <mergeCell ref="I9:L9"/>
    <mergeCell ref="I10:L10"/>
    <mergeCell ref="I11:L11"/>
    <mergeCell ref="L1:L3"/>
    <mergeCell ref="A4:L4"/>
    <mergeCell ref="A1:A3"/>
    <mergeCell ref="J17:L17"/>
    <mergeCell ref="J18:L18"/>
    <mergeCell ref="I12:L12"/>
    <mergeCell ref="I13:L13"/>
    <mergeCell ref="B6:F6"/>
    <mergeCell ref="J16:L16"/>
    <mergeCell ref="D8:F8"/>
    <mergeCell ref="D9:F9"/>
    <mergeCell ref="B8:C8"/>
    <mergeCell ref="B9:C9"/>
    <mergeCell ref="B10:C10"/>
    <mergeCell ref="B11:C11"/>
    <mergeCell ref="B12:C12"/>
    <mergeCell ref="J19:L19"/>
    <mergeCell ref="J20:L20"/>
    <mergeCell ref="J21:L21"/>
    <mergeCell ref="J22:L22"/>
    <mergeCell ref="B16:C16"/>
    <mergeCell ref="E16:F16"/>
    <mergeCell ref="B17:C17"/>
    <mergeCell ref="B18:C18"/>
    <mergeCell ref="B19:C19"/>
    <mergeCell ref="B20:C20"/>
    <mergeCell ref="B21:C21"/>
    <mergeCell ref="B22:C22"/>
    <mergeCell ref="E17:F17"/>
    <mergeCell ref="E18:F18"/>
    <mergeCell ref="E19:F19"/>
  </mergeCells>
  <pageMargins left="0.7" right="0.7" top="0.75" bottom="0.75" header="0.3" footer="0.3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49CC6-0280-4F61-B9AB-C3F6887EA5C6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139F8-5F90-4B0B-9EEF-D1C6C27B77C1}">
  <dimension ref="A1:G19"/>
  <sheetViews>
    <sheetView showGridLines="0" zoomScaleNormal="100" workbookViewId="0">
      <selection sqref="A1:A3"/>
    </sheetView>
  </sheetViews>
  <sheetFormatPr defaultColWidth="11.54296875" defaultRowHeight="14.5" x14ac:dyDescent="0.35"/>
  <cols>
    <col min="1" max="1" width="6.6328125" bestFit="1" customWidth="1"/>
    <col min="2" max="2" width="20.36328125" customWidth="1"/>
    <col min="3" max="3" width="15.90625" customWidth="1"/>
    <col min="4" max="4" width="30.90625" customWidth="1"/>
    <col min="5" max="5" width="29.36328125" customWidth="1"/>
    <col min="6" max="6" width="8.6328125" customWidth="1"/>
    <col min="7" max="7" width="10.1796875" customWidth="1"/>
  </cols>
  <sheetData>
    <row r="1" spans="1:7" s="1" customFormat="1" ht="18" customHeight="1" x14ac:dyDescent="0.35">
      <c r="A1" s="73"/>
      <c r="B1" s="23"/>
      <c r="C1" s="23"/>
      <c r="D1" s="23"/>
      <c r="E1" s="23"/>
      <c r="F1" s="23"/>
      <c r="G1" s="23"/>
    </row>
    <row r="2" spans="1:7" s="1" customFormat="1" ht="18" customHeight="1" x14ac:dyDescent="0.35">
      <c r="A2" s="73"/>
      <c r="B2" s="23"/>
      <c r="C2" s="23"/>
      <c r="D2" s="23"/>
      <c r="E2" s="23"/>
      <c r="F2" s="23"/>
      <c r="G2" s="23"/>
    </row>
    <row r="3" spans="1:7" s="1" customFormat="1" ht="18" customHeight="1" x14ac:dyDescent="0.35">
      <c r="A3" s="73"/>
      <c r="B3" s="23"/>
      <c r="C3" s="23"/>
      <c r="D3" s="23"/>
      <c r="E3" s="23"/>
      <c r="F3" s="23"/>
      <c r="G3" s="23"/>
    </row>
    <row r="4" spans="1:7" s="10" customFormat="1" ht="25" customHeight="1" x14ac:dyDescent="0.3">
      <c r="A4" s="74" t="s">
        <v>83</v>
      </c>
      <c r="B4" s="74"/>
      <c r="C4" s="74"/>
      <c r="D4" s="74"/>
      <c r="E4" s="74"/>
      <c r="F4" s="74"/>
      <c r="G4" s="74"/>
    </row>
    <row r="5" spans="1:7" s="10" customFormat="1" ht="15" thickBot="1" x14ac:dyDescent="0.35">
      <c r="A5" s="42"/>
      <c r="B5" s="42"/>
      <c r="C5" s="42"/>
      <c r="D5" s="42"/>
      <c r="E5" s="42"/>
      <c r="F5" s="42"/>
      <c r="G5" s="42"/>
    </row>
    <row r="6" spans="1:7" ht="25" customHeight="1" thickBot="1" x14ac:dyDescent="0.4">
      <c r="A6" s="44" t="s">
        <v>70</v>
      </c>
      <c r="B6" s="96" t="s">
        <v>34</v>
      </c>
      <c r="C6" s="96"/>
      <c r="D6" s="97"/>
      <c r="E6" s="96" t="s">
        <v>19</v>
      </c>
      <c r="F6" s="96"/>
      <c r="G6" s="97"/>
    </row>
    <row r="7" spans="1:7" s="28" customFormat="1" ht="33.65" customHeight="1" x14ac:dyDescent="0.35">
      <c r="A7" s="43">
        <f>ROWS($A$6:A7)-1</f>
        <v>1</v>
      </c>
      <c r="B7" s="98" t="s">
        <v>37</v>
      </c>
      <c r="C7" s="99"/>
      <c r="D7" s="100"/>
      <c r="E7" s="98" t="s">
        <v>21</v>
      </c>
      <c r="F7" s="99"/>
      <c r="G7" s="101"/>
    </row>
    <row r="8" spans="1:7" s="28" customFormat="1" ht="33.65" customHeight="1" x14ac:dyDescent="0.35">
      <c r="A8" s="43">
        <f>ROWS($A$6:A8)-1</f>
        <v>2</v>
      </c>
      <c r="B8" s="87" t="s">
        <v>40</v>
      </c>
      <c r="C8" s="88"/>
      <c r="D8" s="89"/>
      <c r="E8" s="87" t="s">
        <v>22</v>
      </c>
      <c r="F8" s="88"/>
      <c r="G8" s="89"/>
    </row>
    <row r="9" spans="1:7" s="28" customFormat="1" ht="33.65" customHeight="1" x14ac:dyDescent="0.35">
      <c r="A9" s="43">
        <f>ROWS($A$6:A9)-1</f>
        <v>3</v>
      </c>
      <c r="B9" s="105" t="s">
        <v>71</v>
      </c>
      <c r="C9" s="105"/>
      <c r="D9" s="106"/>
      <c r="E9" s="87" t="s">
        <v>21</v>
      </c>
      <c r="F9" s="88"/>
      <c r="G9" s="89"/>
    </row>
    <row r="10" spans="1:7" s="28" customFormat="1" ht="33.65" customHeight="1" x14ac:dyDescent="0.35">
      <c r="A10" s="43">
        <f>ROWS($A$6:A10)-1</f>
        <v>4</v>
      </c>
      <c r="B10" s="105" t="s">
        <v>44</v>
      </c>
      <c r="C10" s="105"/>
      <c r="D10" s="106"/>
      <c r="E10" s="87" t="s">
        <v>23</v>
      </c>
      <c r="F10" s="88"/>
      <c r="G10" s="89"/>
    </row>
    <row r="11" spans="1:7" s="28" customFormat="1" ht="33.65" customHeight="1" x14ac:dyDescent="0.35">
      <c r="A11" s="43">
        <f>ROWS($A$6:A11)-1</f>
        <v>5</v>
      </c>
      <c r="B11" s="105" t="s">
        <v>47</v>
      </c>
      <c r="C11" s="105"/>
      <c r="D11" s="106"/>
      <c r="E11" s="87" t="s">
        <v>21</v>
      </c>
      <c r="F11" s="88"/>
      <c r="G11" s="89"/>
    </row>
    <row r="12" spans="1:7" s="28" customFormat="1" ht="33.65" customHeight="1" x14ac:dyDescent="0.35">
      <c r="A12" s="43">
        <f>ROWS($A$6:A12)-1</f>
        <v>6</v>
      </c>
      <c r="B12" s="107" t="s">
        <v>50</v>
      </c>
      <c r="C12" s="108"/>
      <c r="D12" s="109"/>
      <c r="E12" s="87" t="s">
        <v>23</v>
      </c>
      <c r="F12" s="88"/>
      <c r="G12" s="89"/>
    </row>
    <row r="13" spans="1:7" s="28" customFormat="1" ht="33.65" customHeight="1" x14ac:dyDescent="0.35">
      <c r="A13" s="43">
        <f>ROWS($A$6:A13)-1</f>
        <v>7</v>
      </c>
      <c r="B13" s="102" t="s">
        <v>73</v>
      </c>
      <c r="C13" s="103"/>
      <c r="D13" s="104"/>
      <c r="E13" s="87" t="s">
        <v>23</v>
      </c>
      <c r="F13" s="88"/>
      <c r="G13" s="89"/>
    </row>
    <row r="14" spans="1:7" s="28" customFormat="1" ht="33.65" customHeight="1" x14ac:dyDescent="0.35">
      <c r="A14" s="43">
        <f>ROWS($A$6:A14)-1</f>
        <v>8</v>
      </c>
      <c r="B14" s="93" t="s">
        <v>55</v>
      </c>
      <c r="C14" s="94"/>
      <c r="D14" s="95"/>
      <c r="E14" s="87" t="s">
        <v>23</v>
      </c>
      <c r="F14" s="88"/>
      <c r="G14" s="89"/>
    </row>
    <row r="15" spans="1:7" s="28" customFormat="1" ht="33.65" customHeight="1" x14ac:dyDescent="0.35">
      <c r="A15" s="43">
        <f>ROWS($A$6:A15)-1</f>
        <v>9</v>
      </c>
      <c r="B15" s="93" t="s">
        <v>58</v>
      </c>
      <c r="C15" s="94"/>
      <c r="D15" s="95"/>
      <c r="E15" s="87" t="s">
        <v>24</v>
      </c>
      <c r="F15" s="88"/>
      <c r="G15" s="89"/>
    </row>
    <row r="16" spans="1:7" s="28" customFormat="1" ht="33.65" customHeight="1" x14ac:dyDescent="0.35">
      <c r="A16" s="43">
        <f>ROWS($A$6:A16)-1</f>
        <v>10</v>
      </c>
      <c r="B16" s="93" t="s">
        <v>61</v>
      </c>
      <c r="C16" s="94"/>
      <c r="D16" s="95"/>
      <c r="E16" s="87" t="s">
        <v>23</v>
      </c>
      <c r="F16" s="88"/>
      <c r="G16" s="89"/>
    </row>
    <row r="17" spans="1:7" s="28" customFormat="1" ht="33.65" customHeight="1" x14ac:dyDescent="0.35">
      <c r="A17" s="43">
        <f>ROWS($A$6:A17)-1</f>
        <v>11</v>
      </c>
      <c r="B17" s="93" t="s">
        <v>64</v>
      </c>
      <c r="C17" s="94"/>
      <c r="D17" s="95"/>
      <c r="E17" s="87" t="s">
        <v>21</v>
      </c>
      <c r="F17" s="88"/>
      <c r="G17" s="89"/>
    </row>
    <row r="18" spans="1:7" s="28" customFormat="1" ht="33.65" customHeight="1" x14ac:dyDescent="0.35">
      <c r="A18" s="43">
        <f>ROWS($A$6:A18)-1</f>
        <v>12</v>
      </c>
      <c r="B18" s="93" t="s">
        <v>75</v>
      </c>
      <c r="C18" s="94"/>
      <c r="D18" s="95"/>
      <c r="E18" s="87" t="s">
        <v>21</v>
      </c>
      <c r="F18" s="88"/>
      <c r="G18" s="89"/>
    </row>
    <row r="19" spans="1:7" s="28" customFormat="1" ht="33.65" customHeight="1" x14ac:dyDescent="0.35">
      <c r="A19" s="43">
        <f>ROWS($A$6:A19)-1</f>
        <v>13</v>
      </c>
      <c r="B19" s="93" t="s">
        <v>67</v>
      </c>
      <c r="C19" s="94"/>
      <c r="D19" s="95"/>
      <c r="E19" s="90" t="s">
        <v>21</v>
      </c>
      <c r="F19" s="91"/>
      <c r="G19" s="92"/>
    </row>
  </sheetData>
  <mergeCells count="30">
    <mergeCell ref="B13:D13"/>
    <mergeCell ref="B14:D14"/>
    <mergeCell ref="B8:D8"/>
    <mergeCell ref="B9:D9"/>
    <mergeCell ref="B10:D10"/>
    <mergeCell ref="B11:D11"/>
    <mergeCell ref="B12:D12"/>
    <mergeCell ref="A4:G4"/>
    <mergeCell ref="A1:A3"/>
    <mergeCell ref="E6:G6"/>
    <mergeCell ref="B6:D6"/>
    <mergeCell ref="B7:D7"/>
    <mergeCell ref="E7:G7"/>
    <mergeCell ref="B15:D15"/>
    <mergeCell ref="B16:D16"/>
    <mergeCell ref="B17:D17"/>
    <mergeCell ref="B18:D18"/>
    <mergeCell ref="B19:D19"/>
    <mergeCell ref="E8:G8"/>
    <mergeCell ref="E9:G9"/>
    <mergeCell ref="E10:G10"/>
    <mergeCell ref="E11:G11"/>
    <mergeCell ref="E12:G12"/>
    <mergeCell ref="E18:G18"/>
    <mergeCell ref="E19:G19"/>
    <mergeCell ref="E13:G13"/>
    <mergeCell ref="E14:G14"/>
    <mergeCell ref="E15:G15"/>
    <mergeCell ref="E16:G16"/>
    <mergeCell ref="E17:G17"/>
  </mergeCells>
  <pageMargins left="0.7" right="0.7" top="0.75" bottom="0.75" header="0.3" footer="0.3"/>
  <pageSetup scale="7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155D62-A2FC-432C-B36D-DF5886F0F9C6}">
          <x14:formula1>
            <xm:f>'Risk Settings'!$J$17:$J$22</xm:f>
          </x14:formula1>
          <xm:sqref>E7:E19</xm:sqref>
        </x14:dataValidation>
        <x14:dataValidation type="list" allowBlank="1" showInputMessage="1" showErrorMessage="1" xr:uid="{9DC616A6-1EA9-4403-AB49-4040A01107DB}">
          <x14:formula1>
            <xm:f>'Risk Settings'!$B$17:$B$21</xm:f>
          </x14:formula1>
          <xm:sqref>F19 F9:F18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37584-AFDD-4460-A6EE-81545D7DCC99}">
  <dimension ref="A1:N19"/>
  <sheetViews>
    <sheetView showGridLines="0" tabSelected="1" zoomScaleNormal="100" workbookViewId="0">
      <selection activeCell="O11" sqref="O11"/>
    </sheetView>
  </sheetViews>
  <sheetFormatPr defaultColWidth="11.54296875" defaultRowHeight="14.5" x14ac:dyDescent="0.35"/>
  <cols>
    <col min="1" max="1" width="6.6328125" bestFit="1" customWidth="1"/>
    <col min="2" max="2" width="20.36328125" customWidth="1"/>
    <col min="3" max="3" width="10.81640625" bestFit="1" customWidth="1"/>
    <col min="4" max="4" width="9.6328125" bestFit="1" customWidth="1"/>
    <col min="5" max="5" width="30.453125" customWidth="1"/>
    <col min="6" max="6" width="28.54296875" customWidth="1"/>
    <col min="7" max="7" width="12.1796875" customWidth="1"/>
    <col min="8" max="8" width="11.36328125" bestFit="1" customWidth="1"/>
    <col min="9" max="9" width="9.36328125" customWidth="1"/>
    <col min="10" max="10" width="10.6328125" customWidth="1"/>
    <col min="11" max="11" width="10.36328125" customWidth="1"/>
    <col min="12" max="12" width="9" customWidth="1"/>
    <col min="13" max="13" width="12" customWidth="1"/>
    <col min="14" max="14" width="13.54296875" customWidth="1"/>
  </cols>
  <sheetData>
    <row r="1" spans="1:14" s="1" customFormat="1" ht="18" customHeight="1" x14ac:dyDescent="0.35">
      <c r="A1" s="73"/>
      <c r="B1" s="23"/>
      <c r="C1" s="23"/>
      <c r="D1" s="23"/>
      <c r="E1" s="23"/>
      <c r="F1" s="73"/>
      <c r="G1" s="73"/>
      <c r="H1" s="73"/>
      <c r="I1" s="73"/>
      <c r="J1" s="73"/>
      <c r="K1" s="73"/>
      <c r="L1" s="73"/>
      <c r="M1" s="73"/>
      <c r="N1" s="73"/>
    </row>
    <row r="2" spans="1:14" s="1" customFormat="1" ht="18" customHeight="1" x14ac:dyDescent="0.35">
      <c r="A2" s="73"/>
      <c r="B2" s="23"/>
      <c r="C2" s="23"/>
      <c r="D2" s="23"/>
      <c r="E2" s="23"/>
      <c r="F2" s="73"/>
      <c r="G2" s="73"/>
      <c r="H2" s="73"/>
      <c r="I2" s="73"/>
      <c r="J2" s="73"/>
      <c r="K2" s="73"/>
      <c r="L2" s="73"/>
      <c r="M2" s="73"/>
      <c r="N2" s="73"/>
    </row>
    <row r="3" spans="1:14" s="1" customFormat="1" ht="18" customHeight="1" x14ac:dyDescent="0.35">
      <c r="A3" s="73"/>
      <c r="B3" s="23"/>
      <c r="C3" s="23"/>
      <c r="D3" s="23"/>
      <c r="E3" s="23"/>
      <c r="F3" s="73"/>
      <c r="G3" s="73"/>
      <c r="H3" s="73"/>
      <c r="I3" s="73"/>
      <c r="J3" s="73"/>
      <c r="K3" s="73"/>
      <c r="L3" s="73"/>
      <c r="M3" s="73"/>
      <c r="N3" s="73"/>
    </row>
    <row r="4" spans="1:14" s="10" customFormat="1" ht="25" customHeight="1" x14ac:dyDescent="0.3">
      <c r="A4" s="110" t="s">
        <v>84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ht="15" thickBot="1" x14ac:dyDescent="0.4">
      <c r="A5" s="4"/>
      <c r="B5" s="1"/>
      <c r="C5" s="1"/>
      <c r="D5" s="1"/>
      <c r="E5" s="1"/>
      <c r="F5" s="1"/>
      <c r="G5" s="1"/>
      <c r="H5" s="1"/>
      <c r="I5" s="1"/>
    </row>
    <row r="6" spans="1:14" ht="28.75" customHeight="1" thickBot="1" x14ac:dyDescent="0.4">
      <c r="A6" s="54" t="s">
        <v>70</v>
      </c>
      <c r="B6" s="54" t="s">
        <v>34</v>
      </c>
      <c r="C6" s="54" t="s">
        <v>26</v>
      </c>
      <c r="D6" s="54" t="str">
        <f>'Risk Settings'!I8</f>
        <v>Likelihood</v>
      </c>
      <c r="E6" s="55" t="s">
        <v>35</v>
      </c>
      <c r="F6" s="55" t="s">
        <v>36</v>
      </c>
      <c r="G6" s="55" t="s">
        <v>74</v>
      </c>
      <c r="H6" s="55" t="str">
        <f>'Risk Settings'!D8</f>
        <v>Severity</v>
      </c>
      <c r="I6" s="55" t="s">
        <v>78</v>
      </c>
      <c r="J6" s="55" t="s">
        <v>79</v>
      </c>
      <c r="K6" s="55" t="s">
        <v>80</v>
      </c>
      <c r="L6" s="55" t="s">
        <v>85</v>
      </c>
      <c r="M6" s="55" t="s">
        <v>93</v>
      </c>
      <c r="N6" s="55" t="s">
        <v>86</v>
      </c>
    </row>
    <row r="7" spans="1:14" s="28" customFormat="1" ht="33.65" customHeight="1" x14ac:dyDescent="0.35">
      <c r="A7" s="43">
        <f>ROWS($A$6:A7)-1</f>
        <v>1</v>
      </c>
      <c r="B7" s="24" t="str">
        <f>'Risk Identification'!B7</f>
        <v>Lack of Monitoring and Control</v>
      </c>
      <c r="C7" s="24" t="s">
        <v>27</v>
      </c>
      <c r="D7" s="24" t="s">
        <v>14</v>
      </c>
      <c r="E7" s="25" t="s">
        <v>38</v>
      </c>
      <c r="F7" s="26" t="s">
        <v>39</v>
      </c>
      <c r="G7" s="26" t="s">
        <v>31</v>
      </c>
      <c r="H7" s="27" t="s">
        <v>6</v>
      </c>
      <c r="I7" s="26" t="s">
        <v>1</v>
      </c>
      <c r="J7" s="26" t="s">
        <v>1</v>
      </c>
      <c r="K7" s="26" t="s">
        <v>1</v>
      </c>
      <c r="L7" s="26" t="s">
        <v>1</v>
      </c>
      <c r="M7" s="143">
        <f ca="1">RANDBETWEEN(2000,15000)</f>
        <v>12316</v>
      </c>
      <c r="N7" s="47" t="s">
        <v>1</v>
      </c>
    </row>
    <row r="8" spans="1:14" s="28" customFormat="1" ht="33.65" customHeight="1" x14ac:dyDescent="0.35">
      <c r="A8" s="43">
        <f>ROWS($A$6:A8)-1</f>
        <v>2</v>
      </c>
      <c r="B8" s="24" t="str">
        <f>'Risk Identification'!B8</f>
        <v>Lack of Planning Sessions with the Team</v>
      </c>
      <c r="C8" s="24" t="s">
        <v>27</v>
      </c>
      <c r="D8" s="24" t="s">
        <v>15</v>
      </c>
      <c r="E8" s="29" t="s">
        <v>41</v>
      </c>
      <c r="F8" s="27" t="s">
        <v>42</v>
      </c>
      <c r="G8" s="27" t="s">
        <v>29</v>
      </c>
      <c r="H8" s="27" t="s">
        <v>7</v>
      </c>
      <c r="I8" s="27" t="s">
        <v>2</v>
      </c>
      <c r="J8" s="27" t="s">
        <v>2</v>
      </c>
      <c r="K8" s="27" t="s">
        <v>2</v>
      </c>
      <c r="L8" s="27" t="s">
        <v>2</v>
      </c>
      <c r="M8" s="143">
        <f t="shared" ref="M8:M19" ca="1" si="0">RANDBETWEEN(2000,15000)</f>
        <v>13769</v>
      </c>
      <c r="N8" s="48" t="s">
        <v>2</v>
      </c>
    </row>
    <row r="9" spans="1:14" s="28" customFormat="1" ht="33.65" customHeight="1" x14ac:dyDescent="0.35">
      <c r="A9" s="43">
        <f>ROWS($A$6:A9)-1</f>
        <v>3</v>
      </c>
      <c r="B9" s="24" t="str">
        <f>'Risk Identification'!B9</f>
        <v>No Safety manager on Site</v>
      </c>
      <c r="C9" s="24" t="s">
        <v>27</v>
      </c>
      <c r="D9" s="24" t="s">
        <v>16</v>
      </c>
      <c r="E9" s="29" t="s">
        <v>72</v>
      </c>
      <c r="F9" s="27" t="s">
        <v>43</v>
      </c>
      <c r="G9" s="27" t="s">
        <v>31</v>
      </c>
      <c r="H9" s="27" t="s">
        <v>1</v>
      </c>
      <c r="I9" s="27" t="s">
        <v>2</v>
      </c>
      <c r="J9" s="27" t="s">
        <v>2</v>
      </c>
      <c r="K9" s="27" t="s">
        <v>2</v>
      </c>
      <c r="L9" s="27" t="s">
        <v>2</v>
      </c>
      <c r="M9" s="143">
        <f t="shared" ca="1" si="0"/>
        <v>12411</v>
      </c>
      <c r="N9" s="48" t="s">
        <v>2</v>
      </c>
    </row>
    <row r="10" spans="1:14" s="28" customFormat="1" ht="33.65" customHeight="1" x14ac:dyDescent="0.35">
      <c r="A10" s="43">
        <f>ROWS($A$6:A10)-1</f>
        <v>4</v>
      </c>
      <c r="B10" s="24" t="str">
        <f>'Risk Identification'!B10</f>
        <v>Lack of General Support for Project Culture</v>
      </c>
      <c r="C10" s="24" t="s">
        <v>27</v>
      </c>
      <c r="D10" s="24" t="s">
        <v>16</v>
      </c>
      <c r="E10" s="30" t="s">
        <v>45</v>
      </c>
      <c r="F10" s="31" t="s">
        <v>46</v>
      </c>
      <c r="G10" s="31" t="s">
        <v>32</v>
      </c>
      <c r="H10" s="27" t="s">
        <v>7</v>
      </c>
      <c r="I10" s="31" t="s">
        <v>1</v>
      </c>
      <c r="J10" s="31" t="s">
        <v>1</v>
      </c>
      <c r="K10" s="31" t="s">
        <v>1</v>
      </c>
      <c r="L10" s="31" t="s">
        <v>1</v>
      </c>
      <c r="M10" s="143">
        <f t="shared" ca="1" si="0"/>
        <v>8828</v>
      </c>
      <c r="N10" s="49" t="s">
        <v>1</v>
      </c>
    </row>
    <row r="11" spans="1:14" s="28" customFormat="1" ht="33.65" customHeight="1" x14ac:dyDescent="0.35">
      <c r="A11" s="43">
        <f>ROWS($A$6:A11)-1</f>
        <v>5</v>
      </c>
      <c r="B11" s="24" t="str">
        <f>'Risk Identification'!B11</f>
        <v>No Risk Management</v>
      </c>
      <c r="C11" s="24" t="s">
        <v>27</v>
      </c>
      <c r="D11" s="24" t="s">
        <v>16</v>
      </c>
      <c r="E11" s="30" t="s">
        <v>48</v>
      </c>
      <c r="F11" s="31" t="s">
        <v>49</v>
      </c>
      <c r="G11" s="31" t="s">
        <v>33</v>
      </c>
      <c r="H11" s="27" t="s">
        <v>6</v>
      </c>
      <c r="I11" s="31" t="s">
        <v>1</v>
      </c>
      <c r="J11" s="31" t="s">
        <v>1</v>
      </c>
      <c r="K11" s="31" t="s">
        <v>1</v>
      </c>
      <c r="L11" s="31" t="s">
        <v>1</v>
      </c>
      <c r="M11" s="143">
        <f t="shared" ca="1" si="0"/>
        <v>13806</v>
      </c>
      <c r="N11" s="49" t="s">
        <v>1</v>
      </c>
    </row>
    <row r="12" spans="1:14" s="28" customFormat="1" ht="33.65" customHeight="1" x14ac:dyDescent="0.35">
      <c r="A12" s="43">
        <f>ROWS($A$6:A12)-1</f>
        <v>6</v>
      </c>
      <c r="B12" s="24" t="str">
        <f>'Risk Identification'!B12</f>
        <v>Unrealistic Estimates</v>
      </c>
      <c r="C12" s="24" t="s">
        <v>27</v>
      </c>
      <c r="D12" s="24" t="s">
        <v>16</v>
      </c>
      <c r="E12" s="30" t="s">
        <v>51</v>
      </c>
      <c r="F12" s="31" t="s">
        <v>52</v>
      </c>
      <c r="G12" s="26" t="s">
        <v>31</v>
      </c>
      <c r="H12" s="27" t="s">
        <v>8</v>
      </c>
      <c r="I12" s="31" t="s">
        <v>2</v>
      </c>
      <c r="J12" s="31" t="s">
        <v>2</v>
      </c>
      <c r="K12" s="31" t="s">
        <v>2</v>
      </c>
      <c r="L12" s="31" t="s">
        <v>2</v>
      </c>
      <c r="M12" s="143">
        <f t="shared" ca="1" si="0"/>
        <v>10169</v>
      </c>
      <c r="N12" s="49" t="s">
        <v>2</v>
      </c>
    </row>
    <row r="13" spans="1:14" s="28" customFormat="1" ht="33.65" customHeight="1" x14ac:dyDescent="0.35">
      <c r="A13" s="43">
        <f>ROWS($A$6:A13)-1</f>
        <v>7</v>
      </c>
      <c r="B13" s="24" t="str">
        <f>'Risk Identification'!B13</f>
        <v>Little Top Management Support</v>
      </c>
      <c r="C13" s="24" t="s">
        <v>27</v>
      </c>
      <c r="D13" s="24" t="s">
        <v>16</v>
      </c>
      <c r="E13" s="30" t="s">
        <v>53</v>
      </c>
      <c r="F13" s="31" t="s">
        <v>54</v>
      </c>
      <c r="G13" s="27" t="s">
        <v>29</v>
      </c>
      <c r="H13" s="27" t="s">
        <v>6</v>
      </c>
      <c r="I13" s="31" t="s">
        <v>1</v>
      </c>
      <c r="J13" s="31" t="s">
        <v>1</v>
      </c>
      <c r="K13" s="31" t="s">
        <v>1</v>
      </c>
      <c r="L13" s="31" t="s">
        <v>1</v>
      </c>
      <c r="M13" s="143">
        <f t="shared" ca="1" si="0"/>
        <v>11937</v>
      </c>
      <c r="N13" s="49" t="s">
        <v>1</v>
      </c>
    </row>
    <row r="14" spans="1:14" s="28" customFormat="1" ht="33.65" customHeight="1" x14ac:dyDescent="0.35">
      <c r="A14" s="43">
        <f>ROWS($A$6:A14)-1</f>
        <v>8</v>
      </c>
      <c r="B14" s="24" t="str">
        <f>'Risk Identification'!B14</f>
        <v>Bad Communication</v>
      </c>
      <c r="C14" s="24" t="s">
        <v>27</v>
      </c>
      <c r="D14" s="24" t="s">
        <v>14</v>
      </c>
      <c r="E14" s="24" t="s">
        <v>56</v>
      </c>
      <c r="F14" s="32" t="s">
        <v>57</v>
      </c>
      <c r="G14" s="27" t="s">
        <v>31</v>
      </c>
      <c r="H14" s="27" t="s">
        <v>1</v>
      </c>
      <c r="I14" s="32" t="s">
        <v>1</v>
      </c>
      <c r="J14" s="32" t="s">
        <v>1</v>
      </c>
      <c r="K14" s="32" t="s">
        <v>1</v>
      </c>
      <c r="L14" s="32" t="s">
        <v>1</v>
      </c>
      <c r="M14" s="143">
        <f t="shared" ca="1" si="0"/>
        <v>2402</v>
      </c>
      <c r="N14" s="50" t="s">
        <v>1</v>
      </c>
    </row>
    <row r="15" spans="1:14" s="28" customFormat="1" ht="33.65" customHeight="1" x14ac:dyDescent="0.35">
      <c r="A15" s="43">
        <f>ROWS($A$6:A15)-1</f>
        <v>9</v>
      </c>
      <c r="B15" s="24" t="str">
        <f>'Risk Identification'!B15</f>
        <v>Workload of the People Involved</v>
      </c>
      <c r="C15" s="24" t="s">
        <v>27</v>
      </c>
      <c r="D15" s="24" t="s">
        <v>16</v>
      </c>
      <c r="E15" s="24" t="s">
        <v>59</v>
      </c>
      <c r="F15" s="32" t="s">
        <v>60</v>
      </c>
      <c r="G15" s="31" t="s">
        <v>32</v>
      </c>
      <c r="H15" s="27" t="s">
        <v>7</v>
      </c>
      <c r="I15" s="32" t="s">
        <v>2</v>
      </c>
      <c r="J15" s="32" t="s">
        <v>2</v>
      </c>
      <c r="K15" s="32" t="s">
        <v>2</v>
      </c>
      <c r="L15" s="32" t="s">
        <v>2</v>
      </c>
      <c r="M15" s="143">
        <f t="shared" ca="1" si="0"/>
        <v>12937</v>
      </c>
      <c r="N15" s="50" t="s">
        <v>2</v>
      </c>
    </row>
    <row r="16" spans="1:14" s="28" customFormat="1" ht="33.65" customHeight="1" x14ac:dyDescent="0.35">
      <c r="A16" s="43">
        <f>ROWS($A$6:A16)-1</f>
        <v>10</v>
      </c>
      <c r="B16" s="24" t="str">
        <f>'Risk Identification'!B16</f>
        <v>Deformation or Simply Lack of Scope</v>
      </c>
      <c r="C16" s="24" t="s">
        <v>27</v>
      </c>
      <c r="D16" s="24" t="s">
        <v>16</v>
      </c>
      <c r="E16" s="24" t="s">
        <v>62</v>
      </c>
      <c r="F16" s="32" t="s">
        <v>63</v>
      </c>
      <c r="G16" s="31" t="s">
        <v>33</v>
      </c>
      <c r="H16" s="27" t="s">
        <v>7</v>
      </c>
      <c r="I16" s="32" t="s">
        <v>2</v>
      </c>
      <c r="J16" s="32" t="s">
        <v>1</v>
      </c>
      <c r="K16" s="32" t="s">
        <v>1</v>
      </c>
      <c r="L16" s="32" t="s">
        <v>2</v>
      </c>
      <c r="M16" s="143">
        <f t="shared" ca="1" si="0"/>
        <v>10255</v>
      </c>
      <c r="N16" s="50" t="s">
        <v>1</v>
      </c>
    </row>
    <row r="17" spans="1:14" s="28" customFormat="1" ht="33.65" customHeight="1" x14ac:dyDescent="0.35">
      <c r="A17" s="43">
        <f>ROWS($A$6:A17)-1</f>
        <v>11</v>
      </c>
      <c r="B17" s="24" t="str">
        <f>'Risk Identification'!B17</f>
        <v>Use a New Technology</v>
      </c>
      <c r="C17" s="24" t="s">
        <v>27</v>
      </c>
      <c r="D17" s="24" t="s">
        <v>14</v>
      </c>
      <c r="E17" s="24" t="s">
        <v>65</v>
      </c>
      <c r="F17" s="32" t="s">
        <v>66</v>
      </c>
      <c r="G17" s="32" t="s">
        <v>30</v>
      </c>
      <c r="H17" s="27" t="s">
        <v>5</v>
      </c>
      <c r="I17" s="33" t="s">
        <v>1</v>
      </c>
      <c r="J17" s="33" t="s">
        <v>1</v>
      </c>
      <c r="K17" s="33" t="s">
        <v>1</v>
      </c>
      <c r="L17" s="33" t="s">
        <v>1</v>
      </c>
      <c r="M17" s="143">
        <f t="shared" ca="1" si="0"/>
        <v>2837</v>
      </c>
      <c r="N17" s="51" t="s">
        <v>1</v>
      </c>
    </row>
    <row r="18" spans="1:14" s="28" customFormat="1" ht="33.65" customHeight="1" x14ac:dyDescent="0.35">
      <c r="A18" s="43">
        <f>ROWS($A$6:A18)-1</f>
        <v>12</v>
      </c>
      <c r="B18" s="24" t="str">
        <f>'Risk Identification'!B18</f>
        <v>PPE Provision Issue</v>
      </c>
      <c r="C18" s="24" t="s">
        <v>27</v>
      </c>
      <c r="D18" s="24" t="s">
        <v>17</v>
      </c>
      <c r="E18" s="24" t="s">
        <v>76</v>
      </c>
      <c r="F18" s="24" t="s">
        <v>77</v>
      </c>
      <c r="G18" s="24" t="s">
        <v>32</v>
      </c>
      <c r="H18" s="24" t="s">
        <v>1</v>
      </c>
      <c r="I18" s="24" t="s">
        <v>2</v>
      </c>
      <c r="J18" s="24" t="s">
        <v>2</v>
      </c>
      <c r="K18" s="24" t="s">
        <v>2</v>
      </c>
      <c r="L18" s="24" t="s">
        <v>2</v>
      </c>
      <c r="M18" s="143">
        <f t="shared" ca="1" si="0"/>
        <v>8951</v>
      </c>
      <c r="N18" s="52" t="s">
        <v>2</v>
      </c>
    </row>
    <row r="19" spans="1:14" s="28" customFormat="1" ht="33.65" customHeight="1" x14ac:dyDescent="0.35">
      <c r="A19" s="43">
        <f>ROWS($A$6:A19)-1</f>
        <v>13</v>
      </c>
      <c r="B19" s="45" t="str">
        <f>'Risk Identification'!B19</f>
        <v>New Opportunities</v>
      </c>
      <c r="C19" s="45" t="s">
        <v>28</v>
      </c>
      <c r="D19" s="45" t="s">
        <v>15</v>
      </c>
      <c r="E19" s="45" t="s">
        <v>68</v>
      </c>
      <c r="F19" s="45" t="s">
        <v>69</v>
      </c>
      <c r="G19" s="45" t="s">
        <v>30</v>
      </c>
      <c r="H19" s="45" t="s">
        <v>7</v>
      </c>
      <c r="I19" s="45" t="s">
        <v>1</v>
      </c>
      <c r="J19" s="45" t="s">
        <v>1</v>
      </c>
      <c r="K19" s="45" t="s">
        <v>1</v>
      </c>
      <c r="L19" s="45" t="s">
        <v>1</v>
      </c>
      <c r="M19" s="143">
        <f t="shared" ca="1" si="0"/>
        <v>11052</v>
      </c>
      <c r="N19" s="53" t="s">
        <v>1</v>
      </c>
    </row>
  </sheetData>
  <mergeCells count="3">
    <mergeCell ref="A1:A3"/>
    <mergeCell ref="F1:N3"/>
    <mergeCell ref="A4:N4"/>
  </mergeCells>
  <pageMargins left="0.7" right="0.7" top="0.75" bottom="0.75" header="0.3" footer="0.3"/>
  <pageSetup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AEBD18C-79D6-42CE-8583-9C28091036FA}">
          <x14:formula1>
            <xm:f>'Risk Settings'!$I$9:$I$13</xm:f>
          </x14:formula1>
          <xm:sqref>D7:D19</xm:sqref>
        </x14:dataValidation>
        <x14:dataValidation type="list" allowBlank="1" showInputMessage="1" showErrorMessage="1" xr:uid="{B9F299F5-220A-4EC4-A180-D8BE4FEFCC2A}">
          <x14:formula1>
            <xm:f>'Risk Settings'!$D$9:$D$13</xm:f>
          </x14:formula1>
          <xm:sqref>H7:H19</xm:sqref>
        </x14:dataValidation>
        <x14:dataValidation type="list" allowBlank="1" showInputMessage="1" showErrorMessage="1" xr:uid="{45A0BF83-57E1-419B-8A3E-CFB9B9BED843}">
          <x14:formula1>
            <xm:f>'Risk Settings'!$H$17:$H$19</xm:f>
          </x14:formula1>
          <xm:sqref>I7:L19 N7:N19</xm:sqref>
        </x14:dataValidation>
        <x14:dataValidation type="list" allowBlank="1" showInputMessage="1" showErrorMessage="1" xr:uid="{91AC9844-F13B-4014-A7B4-D7674A95EA06}">
          <x14:formula1>
            <xm:f>'Risk Settings'!$E$17:$E$18</xm:f>
          </x14:formula1>
          <xm:sqref>C7:C19</xm:sqref>
        </x14:dataValidation>
        <x14:dataValidation type="list" allowBlank="1" showInputMessage="1" showErrorMessage="1" xr:uid="{A81ACE33-08EE-409B-8A81-94C43FBA8EC7}">
          <x14:formula1>
            <xm:f>'Risk Settings'!$B$17:$B$21</xm:f>
          </x14:formula1>
          <xm:sqref>G7:G19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C95EC-F908-4C4C-99B7-37C3311A6C11}">
  <dimension ref="A1:L35"/>
  <sheetViews>
    <sheetView showGridLines="0" topLeftCell="A25" zoomScaleNormal="100" workbookViewId="0">
      <selection activeCell="M1" sqref="A1:XFD4"/>
    </sheetView>
  </sheetViews>
  <sheetFormatPr defaultColWidth="11.54296875" defaultRowHeight="21.65" customHeight="1" x14ac:dyDescent="0.35"/>
  <cols>
    <col min="1" max="1" width="1.36328125" style="1" customWidth="1"/>
    <col min="2" max="3" width="11.54296875" style="1"/>
    <col min="4" max="6" width="18.6328125" style="1" customWidth="1"/>
    <col min="7" max="7" width="18.6328125" style="2" customWidth="1"/>
    <col min="8" max="8" width="18.6328125" style="1" customWidth="1"/>
    <col min="9" max="9" width="11.54296875" style="1"/>
    <col min="10" max="10" width="5.453125" style="1" customWidth="1"/>
    <col min="11" max="11" width="6.54296875" style="1" customWidth="1"/>
    <col min="12" max="12" width="6.54296875" style="35" customWidth="1"/>
    <col min="13" max="13" width="0.6328125" style="1" customWidth="1"/>
    <col min="14" max="16384" width="11.54296875" style="1"/>
  </cols>
  <sheetData>
    <row r="1" spans="1:12" ht="18" customHeight="1" x14ac:dyDescent="0.3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8" customHeight="1" x14ac:dyDescent="0.3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8" customHeight="1" x14ac:dyDescent="0.3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s="10" customFormat="1" ht="25" customHeight="1" x14ac:dyDescent="0.3">
      <c r="A4" s="110" t="s">
        <v>87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2" ht="21.65" customHeight="1" x14ac:dyDescent="0.35">
      <c r="G5" s="1"/>
    </row>
    <row r="6" spans="1:12" ht="21.65" customHeight="1" x14ac:dyDescent="0.35">
      <c r="D6" s="129" t="s">
        <v>88</v>
      </c>
      <c r="E6" s="129"/>
      <c r="F6" s="129"/>
      <c r="G6" s="129"/>
      <c r="H6" s="129"/>
    </row>
    <row r="8" spans="1:12" ht="21.65" customHeight="1" x14ac:dyDescent="0.35">
      <c r="C8" s="113" t="s">
        <v>17</v>
      </c>
      <c r="D8" s="127"/>
      <c r="E8" s="127" t="s">
        <v>81</v>
      </c>
      <c r="F8" s="130"/>
      <c r="G8" s="130" t="s">
        <v>81</v>
      </c>
      <c r="H8" s="130"/>
      <c r="J8" s="36"/>
      <c r="K8" s="118" t="s">
        <v>2</v>
      </c>
      <c r="L8" s="119"/>
    </row>
    <row r="9" spans="1:12" ht="21.65" customHeight="1" x14ac:dyDescent="0.35">
      <c r="C9" s="113"/>
      <c r="D9" s="128"/>
      <c r="E9" s="128"/>
      <c r="F9" s="131"/>
      <c r="G9" s="131"/>
      <c r="H9" s="131"/>
      <c r="J9" s="36"/>
      <c r="K9" s="120">
        <f>COUNTIFS('Risk Analysis'!$C$7:$C$1048576,"Negative",'Risk Analysis'!$N$7:$N$1048576,'Risk &amp; Opportunity Matrix'!K8)</f>
        <v>5</v>
      </c>
      <c r="L9" s="121"/>
    </row>
    <row r="10" spans="1:12" ht="21.65" customHeight="1" x14ac:dyDescent="0.35">
      <c r="C10" s="113" t="s">
        <v>16</v>
      </c>
      <c r="D10" s="125" t="s">
        <v>81</v>
      </c>
      <c r="E10" s="127" t="s">
        <v>81</v>
      </c>
      <c r="F10" s="127" t="s">
        <v>81</v>
      </c>
      <c r="G10" s="130" t="s">
        <v>81</v>
      </c>
      <c r="H10" s="130"/>
      <c r="J10" s="36"/>
      <c r="K10" s="111">
        <f>K9/SUM(K9,K12,K15)</f>
        <v>0.41666666666666669</v>
      </c>
      <c r="L10" s="112"/>
    </row>
    <row r="11" spans="1:12" ht="21.65" customHeight="1" x14ac:dyDescent="0.35">
      <c r="B11" s="122" t="str">
        <f>'Risk Settings'!I8</f>
        <v>Likelihood</v>
      </c>
      <c r="C11" s="113"/>
      <c r="D11" s="126"/>
      <c r="E11" s="128"/>
      <c r="F11" s="128"/>
      <c r="G11" s="131"/>
      <c r="H11" s="131"/>
      <c r="J11" s="37"/>
      <c r="K11" s="118" t="s">
        <v>1</v>
      </c>
      <c r="L11" s="119"/>
    </row>
    <row r="12" spans="1:12" ht="21.65" customHeight="1" x14ac:dyDescent="0.35">
      <c r="B12" s="122"/>
      <c r="C12" s="113" t="s">
        <v>15</v>
      </c>
      <c r="D12" s="125"/>
      <c r="E12" s="127" t="s">
        <v>81</v>
      </c>
      <c r="F12" s="127" t="s">
        <v>81</v>
      </c>
      <c r="G12" s="127" t="s">
        <v>81</v>
      </c>
      <c r="H12" s="130" t="s">
        <v>81</v>
      </c>
      <c r="J12" s="37"/>
      <c r="K12" s="120">
        <f>COUNTIFS('Risk Analysis'!$C$7:$C$1048576,"Negative",'Risk Analysis'!$N$7:$N$1048576,'Risk &amp; Opportunity Matrix'!K11)</f>
        <v>7</v>
      </c>
      <c r="L12" s="121"/>
    </row>
    <row r="13" spans="1:12" ht="21.65" customHeight="1" x14ac:dyDescent="0.35">
      <c r="B13" s="122"/>
      <c r="C13" s="113"/>
      <c r="D13" s="126"/>
      <c r="E13" s="128"/>
      <c r="F13" s="128"/>
      <c r="G13" s="128"/>
      <c r="H13" s="131"/>
      <c r="J13" s="37"/>
      <c r="K13" s="111">
        <f>K12/SUM(K9,K12,K15)</f>
        <v>0.58333333333333337</v>
      </c>
      <c r="L13" s="112"/>
    </row>
    <row r="14" spans="1:12" ht="21.65" customHeight="1" x14ac:dyDescent="0.35">
      <c r="B14" s="122"/>
      <c r="C14" s="113" t="s">
        <v>14</v>
      </c>
      <c r="D14" s="125" t="s">
        <v>81</v>
      </c>
      <c r="E14" s="125" t="s">
        <v>81</v>
      </c>
      <c r="F14" s="127" t="s">
        <v>81</v>
      </c>
      <c r="G14" s="127" t="s">
        <v>81</v>
      </c>
      <c r="H14" s="127"/>
      <c r="J14" s="38"/>
      <c r="K14" s="118" t="s">
        <v>0</v>
      </c>
      <c r="L14" s="119"/>
    </row>
    <row r="15" spans="1:12" ht="21.65" customHeight="1" x14ac:dyDescent="0.35">
      <c r="C15" s="113"/>
      <c r="D15" s="126"/>
      <c r="E15" s="126"/>
      <c r="F15" s="128"/>
      <c r="G15" s="128"/>
      <c r="H15" s="128"/>
      <c r="J15" s="38"/>
      <c r="K15" s="120">
        <f>COUNTIFS('Risk Analysis'!$C$7:$C$1048576,"Negative",'Risk Analysis'!$N$7:$N$1048576,'Risk &amp; Opportunity Matrix'!K14)</f>
        <v>0</v>
      </c>
      <c r="L15" s="121"/>
    </row>
    <row r="16" spans="1:12" ht="21.65" customHeight="1" x14ac:dyDescent="0.35">
      <c r="C16" s="113" t="s">
        <v>13</v>
      </c>
      <c r="D16" s="125" t="s">
        <v>81</v>
      </c>
      <c r="E16" s="125" t="s">
        <v>81</v>
      </c>
      <c r="F16" s="125" t="s">
        <v>81</v>
      </c>
      <c r="G16" s="125" t="s">
        <v>81</v>
      </c>
      <c r="H16" s="127" t="s">
        <v>81</v>
      </c>
      <c r="J16" s="38"/>
      <c r="K16" s="111">
        <f>K15/SUM(K9,K12,K15)</f>
        <v>0</v>
      </c>
      <c r="L16" s="112"/>
    </row>
    <row r="17" spans="2:12" ht="21.65" customHeight="1" x14ac:dyDescent="0.35">
      <c r="C17" s="113"/>
      <c r="D17" s="126"/>
      <c r="E17" s="126"/>
      <c r="F17" s="126"/>
      <c r="G17" s="126"/>
      <c r="H17" s="128"/>
    </row>
    <row r="18" spans="2:12" ht="21.65" customHeight="1" x14ac:dyDescent="0.35">
      <c r="D18" s="46" t="str">
        <f>'Risk Settings'!D9</f>
        <v>Insignificant</v>
      </c>
      <c r="E18" s="46" t="str">
        <f>'Risk Settings'!D10</f>
        <v>Minor</v>
      </c>
      <c r="F18" s="46" t="str">
        <f>'Risk Settings'!D11</f>
        <v>Moderate</v>
      </c>
      <c r="G18" s="46" t="str">
        <f>'Risk Settings'!D12</f>
        <v>Major</v>
      </c>
      <c r="H18" s="46" t="str">
        <f>'Risk Settings'!D13</f>
        <v>Catastrophic</v>
      </c>
    </row>
    <row r="19" spans="2:12" ht="21.65" customHeight="1" x14ac:dyDescent="0.35">
      <c r="F19" s="4" t="str">
        <f>'Risk Settings'!D8</f>
        <v>Severity</v>
      </c>
    </row>
    <row r="22" spans="2:12" ht="21.65" customHeight="1" x14ac:dyDescent="0.35">
      <c r="D22" s="129" t="s">
        <v>82</v>
      </c>
      <c r="E22" s="129"/>
      <c r="F22" s="129"/>
      <c r="G22" s="129"/>
      <c r="H22" s="129"/>
    </row>
    <row r="24" spans="2:12" ht="21.65" customHeight="1" x14ac:dyDescent="0.35">
      <c r="C24" s="113" t="s">
        <v>17</v>
      </c>
      <c r="D24" s="116" t="s">
        <v>81</v>
      </c>
      <c r="E24" s="116" t="s">
        <v>81</v>
      </c>
      <c r="F24" s="123" t="s">
        <v>81</v>
      </c>
      <c r="G24" s="123" t="s">
        <v>81</v>
      </c>
      <c r="H24" s="123" t="s">
        <v>81</v>
      </c>
      <c r="J24" s="39"/>
      <c r="K24" s="118" t="s">
        <v>2</v>
      </c>
      <c r="L24" s="119"/>
    </row>
    <row r="25" spans="2:12" ht="21.65" customHeight="1" x14ac:dyDescent="0.35">
      <c r="C25" s="113"/>
      <c r="D25" s="117"/>
      <c r="E25" s="117"/>
      <c r="F25" s="124"/>
      <c r="G25" s="124"/>
      <c r="H25" s="124"/>
      <c r="J25" s="39"/>
      <c r="K25" s="120">
        <f>COUNTIFS('Risk Analysis'!$C$7:$C$1048576,"Opportunity",'Risk Analysis'!$N$7:$N$1048576,'Risk &amp; Opportunity Matrix'!K24)</f>
        <v>0</v>
      </c>
      <c r="L25" s="121"/>
    </row>
    <row r="26" spans="2:12" ht="21.65" customHeight="1" x14ac:dyDescent="0.35">
      <c r="C26" s="113" t="s">
        <v>16</v>
      </c>
      <c r="D26" s="114" t="s">
        <v>81</v>
      </c>
      <c r="E26" s="116" t="s">
        <v>81</v>
      </c>
      <c r="F26" s="116" t="s">
        <v>81</v>
      </c>
      <c r="G26" s="123" t="s">
        <v>81</v>
      </c>
      <c r="H26" s="123"/>
      <c r="J26" s="39"/>
      <c r="K26" s="111">
        <f>K25/SUM(K25,K28,K31)</f>
        <v>0</v>
      </c>
      <c r="L26" s="112"/>
    </row>
    <row r="27" spans="2:12" ht="21.65" customHeight="1" x14ac:dyDescent="0.35">
      <c r="B27" s="122" t="str">
        <f>'Risk Settings'!I8</f>
        <v>Likelihood</v>
      </c>
      <c r="C27" s="113"/>
      <c r="D27" s="115"/>
      <c r="E27" s="117"/>
      <c r="F27" s="117"/>
      <c r="G27" s="124"/>
      <c r="H27" s="124"/>
      <c r="J27" s="40"/>
      <c r="K27" s="118" t="s">
        <v>1</v>
      </c>
      <c r="L27" s="119"/>
    </row>
    <row r="28" spans="2:12" ht="21.65" customHeight="1" x14ac:dyDescent="0.35">
      <c r="B28" s="122"/>
      <c r="C28" s="113" t="s">
        <v>15</v>
      </c>
      <c r="D28" s="114" t="s">
        <v>81</v>
      </c>
      <c r="E28" s="116" t="s">
        <v>81</v>
      </c>
      <c r="F28" s="116" t="s">
        <v>81</v>
      </c>
      <c r="G28" s="116" t="s">
        <v>81</v>
      </c>
      <c r="H28" s="123" t="s">
        <v>81</v>
      </c>
      <c r="J28" s="40"/>
      <c r="K28" s="120">
        <f>COUNTIFS('Risk Analysis'!$C$7:$C$1048576,"Opportunity",'Risk Analysis'!$N$7:$N$1048576,'Risk &amp; Opportunity Matrix'!K27)</f>
        <v>1</v>
      </c>
      <c r="L28" s="121"/>
    </row>
    <row r="29" spans="2:12" ht="21.65" customHeight="1" x14ac:dyDescent="0.35">
      <c r="B29" s="122"/>
      <c r="C29" s="113"/>
      <c r="D29" s="115"/>
      <c r="E29" s="117"/>
      <c r="F29" s="117"/>
      <c r="G29" s="117"/>
      <c r="H29" s="124"/>
      <c r="J29" s="40"/>
      <c r="K29" s="111">
        <f>K28/SUM(K25,K28,K31)</f>
        <v>1</v>
      </c>
      <c r="L29" s="112"/>
    </row>
    <row r="30" spans="2:12" ht="21.65" customHeight="1" x14ac:dyDescent="0.35">
      <c r="B30" s="122"/>
      <c r="C30" s="113" t="s">
        <v>14</v>
      </c>
      <c r="D30" s="114" t="s">
        <v>81</v>
      </c>
      <c r="E30" s="114" t="s">
        <v>81</v>
      </c>
      <c r="F30" s="116" t="s">
        <v>81</v>
      </c>
      <c r="G30" s="116"/>
      <c r="H30" s="116" t="s">
        <v>81</v>
      </c>
      <c r="J30" s="41"/>
      <c r="K30" s="118" t="s">
        <v>0</v>
      </c>
      <c r="L30" s="119"/>
    </row>
    <row r="31" spans="2:12" ht="21.65" customHeight="1" x14ac:dyDescent="0.35">
      <c r="C31" s="113"/>
      <c r="D31" s="115"/>
      <c r="E31" s="115"/>
      <c r="F31" s="117"/>
      <c r="G31" s="117"/>
      <c r="H31" s="117"/>
      <c r="J31" s="41"/>
      <c r="K31" s="120">
        <f>COUNTIFS('Risk Analysis'!$C$7:$C$1048576,"Opportunity",'Risk Analysis'!$N$7:$N$1048576,'Risk &amp; Opportunity Matrix'!K30)</f>
        <v>0</v>
      </c>
      <c r="L31" s="121"/>
    </row>
    <row r="32" spans="2:12" ht="21.65" customHeight="1" x14ac:dyDescent="0.35">
      <c r="C32" s="113" t="s">
        <v>13</v>
      </c>
      <c r="D32" s="114" t="s">
        <v>81</v>
      </c>
      <c r="E32" s="114" t="s">
        <v>81</v>
      </c>
      <c r="F32" s="114" t="s">
        <v>81</v>
      </c>
      <c r="G32" s="114" t="s">
        <v>81</v>
      </c>
      <c r="H32" s="116"/>
      <c r="J32" s="41"/>
      <c r="K32" s="111">
        <f>K31/SUM(K25,K28,K31)</f>
        <v>0</v>
      </c>
      <c r="L32" s="112"/>
    </row>
    <row r="33" spans="3:8" ht="21.65" customHeight="1" x14ac:dyDescent="0.35">
      <c r="C33" s="113"/>
      <c r="D33" s="115"/>
      <c r="E33" s="115"/>
      <c r="F33" s="115"/>
      <c r="G33" s="115"/>
      <c r="H33" s="117"/>
    </row>
    <row r="34" spans="3:8" ht="21.65" customHeight="1" x14ac:dyDescent="0.35">
      <c r="D34" s="46" t="str">
        <f>D18</f>
        <v>Insignificant</v>
      </c>
      <c r="E34" s="46" t="str">
        <f t="shared" ref="E34:H34" si="0">E18</f>
        <v>Minor</v>
      </c>
      <c r="F34" s="46" t="str">
        <f t="shared" si="0"/>
        <v>Moderate</v>
      </c>
      <c r="G34" s="46" t="str">
        <f t="shared" si="0"/>
        <v>Major</v>
      </c>
      <c r="H34" s="46" t="str">
        <f t="shared" si="0"/>
        <v>Catastrophic</v>
      </c>
    </row>
    <row r="35" spans="3:8" ht="21.65" customHeight="1" x14ac:dyDescent="0.35">
      <c r="F35" s="4" t="str">
        <f>'Risk Settings'!D8</f>
        <v>Severity</v>
      </c>
    </row>
  </sheetData>
  <mergeCells count="84">
    <mergeCell ref="C8:C9"/>
    <mergeCell ref="D8:D9"/>
    <mergeCell ref="E8:E9"/>
    <mergeCell ref="F8:F9"/>
    <mergeCell ref="A1:L3"/>
    <mergeCell ref="A4:L4"/>
    <mergeCell ref="D6:H6"/>
    <mergeCell ref="G8:G9"/>
    <mergeCell ref="H8:H9"/>
    <mergeCell ref="K8:L8"/>
    <mergeCell ref="K9:L9"/>
    <mergeCell ref="C10:C11"/>
    <mergeCell ref="D10:D11"/>
    <mergeCell ref="E10:E11"/>
    <mergeCell ref="F10:F11"/>
    <mergeCell ref="G10:G11"/>
    <mergeCell ref="H10:H11"/>
    <mergeCell ref="K10:L10"/>
    <mergeCell ref="B11:B14"/>
    <mergeCell ref="K11:L11"/>
    <mergeCell ref="C12:C13"/>
    <mergeCell ref="D12:D13"/>
    <mergeCell ref="E12:E13"/>
    <mergeCell ref="F12:F13"/>
    <mergeCell ref="G12:G13"/>
    <mergeCell ref="H12:H13"/>
    <mergeCell ref="K12:L12"/>
    <mergeCell ref="K13:L13"/>
    <mergeCell ref="C14:C15"/>
    <mergeCell ref="D14:D15"/>
    <mergeCell ref="E14:E15"/>
    <mergeCell ref="F14:F15"/>
    <mergeCell ref="G14:G15"/>
    <mergeCell ref="H14:H15"/>
    <mergeCell ref="K14:L14"/>
    <mergeCell ref="K15:L15"/>
    <mergeCell ref="K16:L16"/>
    <mergeCell ref="H24:H25"/>
    <mergeCell ref="K24:L24"/>
    <mergeCell ref="K25:L25"/>
    <mergeCell ref="C16:C17"/>
    <mergeCell ref="D16:D17"/>
    <mergeCell ref="E16:E17"/>
    <mergeCell ref="F16:F17"/>
    <mergeCell ref="G16:G17"/>
    <mergeCell ref="H16:H17"/>
    <mergeCell ref="D22:H22"/>
    <mergeCell ref="C24:C25"/>
    <mergeCell ref="D24:D25"/>
    <mergeCell ref="E24:E25"/>
    <mergeCell ref="F24:F25"/>
    <mergeCell ref="G24:G25"/>
    <mergeCell ref="K26:L26"/>
    <mergeCell ref="B27:B30"/>
    <mergeCell ref="K27:L27"/>
    <mergeCell ref="C28:C29"/>
    <mergeCell ref="D28:D29"/>
    <mergeCell ref="E28:E29"/>
    <mergeCell ref="F28:F29"/>
    <mergeCell ref="G28:G29"/>
    <mergeCell ref="H28:H29"/>
    <mergeCell ref="K28:L28"/>
    <mergeCell ref="C26:C27"/>
    <mergeCell ref="D26:D27"/>
    <mergeCell ref="E26:E27"/>
    <mergeCell ref="F26:F27"/>
    <mergeCell ref="G26:G27"/>
    <mergeCell ref="H26:H27"/>
    <mergeCell ref="K29:L29"/>
    <mergeCell ref="C30:C31"/>
    <mergeCell ref="D30:D31"/>
    <mergeCell ref="E30:E31"/>
    <mergeCell ref="F30:F31"/>
    <mergeCell ref="G30:G31"/>
    <mergeCell ref="H30:H31"/>
    <mergeCell ref="K30:L30"/>
    <mergeCell ref="K31:L31"/>
    <mergeCell ref="K32:L32"/>
    <mergeCell ref="C32:C33"/>
    <mergeCell ref="D32:D33"/>
    <mergeCell ref="E32:E33"/>
    <mergeCell ref="F32:F33"/>
    <mergeCell ref="G32:G33"/>
    <mergeCell ref="H32:H33"/>
  </mergeCells>
  <pageMargins left="0.7" right="0.7" top="0.75" bottom="0.75" header="0.3" footer="0.3"/>
  <pageSetup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A0014-F512-418B-97D6-0F960C4274B9}">
  <dimension ref="A1:P29"/>
  <sheetViews>
    <sheetView showGridLines="0" zoomScale="85" zoomScaleNormal="85" workbookViewId="0">
      <selection activeCell="N7" sqref="N7:P9"/>
    </sheetView>
  </sheetViews>
  <sheetFormatPr defaultColWidth="11.54296875" defaultRowHeight="21.65" customHeight="1" x14ac:dyDescent="0.35"/>
  <cols>
    <col min="1" max="1" width="1.36328125" style="5" customWidth="1"/>
    <col min="2" max="4" width="11.54296875" style="1"/>
    <col min="5" max="5" width="0.90625" style="1" customWidth="1"/>
    <col min="6" max="6" width="11.54296875" style="1"/>
    <col min="7" max="7" width="11.54296875" style="2"/>
    <col min="8" max="8" width="11.54296875" style="1"/>
    <col min="9" max="9" width="0.90625" style="1" customWidth="1"/>
    <col min="10" max="11" width="11.54296875" style="1"/>
    <col min="12" max="12" width="11.54296875" style="35"/>
    <col min="13" max="13" width="0.90625" style="1" customWidth="1"/>
    <col min="14" max="16" width="11.54296875" style="1"/>
    <col min="17" max="17" width="3.81640625" style="5" customWidth="1"/>
    <col min="18" max="16384" width="11.54296875" style="5"/>
  </cols>
  <sheetData>
    <row r="1" spans="1:16" ht="18" customHeight="1" x14ac:dyDescent="0.3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18" customHeight="1" x14ac:dyDescent="0.3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8" customHeight="1" x14ac:dyDescent="0.3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s="65" customFormat="1" ht="25" customHeight="1" x14ac:dyDescent="0.3">
      <c r="A4" s="110" t="s">
        <v>90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1:16" ht="21.65" customHeight="1" x14ac:dyDescent="0.35">
      <c r="B5" s="62"/>
      <c r="C5" s="5"/>
      <c r="D5" s="5"/>
      <c r="E5" s="5"/>
      <c r="F5" s="5"/>
      <c r="G5" s="5"/>
      <c r="H5" s="5"/>
      <c r="I5" s="5"/>
      <c r="J5" s="5"/>
      <c r="K5" s="5"/>
      <c r="L5" s="61"/>
      <c r="M5" s="5"/>
      <c r="N5" s="5"/>
      <c r="O5" s="5"/>
      <c r="P5" s="5"/>
    </row>
    <row r="6" spans="1:16" ht="21.65" customHeight="1" x14ac:dyDescent="0.35">
      <c r="B6" s="136" t="s">
        <v>89</v>
      </c>
      <c r="C6" s="136"/>
      <c r="D6" s="136"/>
      <c r="E6" s="56"/>
      <c r="F6" s="137" t="s">
        <v>91</v>
      </c>
      <c r="G6" s="137"/>
      <c r="H6" s="137"/>
      <c r="I6" s="56"/>
      <c r="J6" s="138" t="s">
        <v>28</v>
      </c>
      <c r="K6" s="138"/>
      <c r="L6" s="138"/>
      <c r="M6" s="56"/>
      <c r="N6" s="136" t="s">
        <v>94</v>
      </c>
      <c r="O6" s="136"/>
      <c r="P6" s="136"/>
    </row>
    <row r="7" spans="1:16" ht="21.65" customHeight="1" x14ac:dyDescent="0.35">
      <c r="B7" s="132">
        <f>COUNTA('Risk Analysis'!N7:N1048576)</f>
        <v>13</v>
      </c>
      <c r="C7" s="132"/>
      <c r="D7" s="132"/>
      <c r="E7" s="56"/>
      <c r="F7" s="134">
        <f>SUM('Risk &amp; Opportunity Matrix'!K9:L9,'Risk &amp; Opportunity Matrix'!K12:L12,'Risk &amp; Opportunity Matrix'!K15:L15)</f>
        <v>12</v>
      </c>
      <c r="G7" s="134"/>
      <c r="H7" s="134"/>
      <c r="I7" s="56"/>
      <c r="J7" s="134">
        <f>B7-F7</f>
        <v>1</v>
      </c>
      <c r="K7" s="134"/>
      <c r="L7" s="134"/>
      <c r="M7" s="56"/>
      <c r="N7" s="144">
        <f ca="1">SUM('Risk Analysis'!M7:M1048576)</f>
        <v>131670</v>
      </c>
      <c r="O7" s="144"/>
      <c r="P7" s="144"/>
    </row>
    <row r="8" spans="1:16" ht="21.65" customHeight="1" x14ac:dyDescent="0.35">
      <c r="B8" s="133"/>
      <c r="C8" s="133"/>
      <c r="D8" s="133"/>
      <c r="E8" s="56"/>
      <c r="F8" s="135"/>
      <c r="G8" s="135"/>
      <c r="H8" s="135"/>
      <c r="I8" s="56"/>
      <c r="J8" s="135"/>
      <c r="K8" s="135"/>
      <c r="L8" s="135"/>
      <c r="M8" s="56"/>
      <c r="N8" s="145"/>
      <c r="O8" s="145"/>
      <c r="P8" s="145"/>
    </row>
    <row r="9" spans="1:16" ht="21.65" customHeight="1" x14ac:dyDescent="0.35">
      <c r="B9" s="133"/>
      <c r="C9" s="133"/>
      <c r="D9" s="133"/>
      <c r="E9" s="56"/>
      <c r="F9" s="58"/>
      <c r="G9" s="59">
        <f ca="1">SUMIF('Risk Analysis'!C7:C5000,"Negative",'Risk Analysis'!M7:M5000)</f>
        <v>120618</v>
      </c>
      <c r="H9" s="58"/>
      <c r="I9" s="56"/>
      <c r="J9" s="58"/>
      <c r="K9" s="59">
        <f ca="1">N7-G9</f>
        <v>11052</v>
      </c>
      <c r="L9" s="58"/>
      <c r="M9" s="56"/>
      <c r="N9" s="145"/>
      <c r="O9" s="145"/>
      <c r="P9" s="145"/>
    </row>
    <row r="10" spans="1:16" ht="21.65" customHeight="1" x14ac:dyDescent="0.35">
      <c r="B10" s="56"/>
      <c r="C10" s="56"/>
      <c r="D10" s="56"/>
      <c r="E10" s="56"/>
      <c r="F10" s="56"/>
      <c r="G10" s="60"/>
      <c r="H10" s="56"/>
      <c r="I10" s="56"/>
      <c r="J10" s="56"/>
      <c r="K10" s="56"/>
      <c r="L10" s="57"/>
      <c r="M10" s="56"/>
      <c r="N10" s="56"/>
      <c r="O10" s="56"/>
      <c r="P10" s="56"/>
    </row>
    <row r="11" spans="1:16" ht="21.65" customHeight="1" x14ac:dyDescent="0.35">
      <c r="B11" s="56"/>
      <c r="C11" s="56"/>
      <c r="D11" s="56"/>
      <c r="E11" s="56"/>
      <c r="F11" s="56"/>
      <c r="G11" s="60"/>
      <c r="H11" s="56"/>
      <c r="I11" s="56"/>
      <c r="J11" s="56"/>
      <c r="K11" s="56"/>
      <c r="L11" s="57"/>
      <c r="M11" s="56"/>
      <c r="N11" s="56"/>
      <c r="O11" s="56"/>
      <c r="P11" s="56"/>
    </row>
    <row r="12" spans="1:16" ht="21.65" customHeight="1" x14ac:dyDescent="0.35">
      <c r="B12" s="56"/>
      <c r="C12" s="56"/>
      <c r="D12" s="56"/>
      <c r="E12" s="56"/>
      <c r="F12" s="56"/>
      <c r="G12" s="60"/>
      <c r="H12" s="56"/>
      <c r="I12" s="56"/>
      <c r="J12" s="56"/>
      <c r="K12" s="56"/>
      <c r="L12" s="57"/>
      <c r="M12" s="56"/>
      <c r="N12" s="56"/>
      <c r="O12" s="56"/>
      <c r="P12" s="56"/>
    </row>
    <row r="13" spans="1:16" ht="21.65" customHeight="1" x14ac:dyDescent="0.35">
      <c r="B13" s="56"/>
      <c r="C13" s="56"/>
      <c r="D13" s="56"/>
      <c r="E13" s="56"/>
      <c r="F13" s="56"/>
      <c r="G13" s="60"/>
      <c r="H13" s="56"/>
      <c r="I13" s="56"/>
      <c r="J13" s="56"/>
      <c r="K13" s="56"/>
      <c r="L13" s="57"/>
      <c r="M13" s="56"/>
      <c r="N13" s="56"/>
      <c r="O13" s="56"/>
      <c r="P13" s="56"/>
    </row>
    <row r="14" spans="1:16" ht="21.65" customHeight="1" x14ac:dyDescent="0.35">
      <c r="B14" s="56"/>
      <c r="C14" s="56"/>
      <c r="D14" s="56"/>
      <c r="E14" s="56"/>
      <c r="F14" s="56"/>
      <c r="G14" s="60"/>
      <c r="H14" s="56"/>
      <c r="I14" s="56"/>
      <c r="J14" s="56"/>
      <c r="K14" s="56"/>
      <c r="L14" s="57"/>
      <c r="M14" s="56"/>
      <c r="N14" s="56"/>
      <c r="O14" s="56"/>
      <c r="P14" s="56"/>
    </row>
    <row r="15" spans="1:16" ht="21.65" customHeight="1" x14ac:dyDescent="0.35">
      <c r="B15" s="56"/>
      <c r="C15" s="56"/>
      <c r="D15" s="56"/>
      <c r="E15" s="56"/>
      <c r="F15" s="56"/>
      <c r="G15" s="60"/>
      <c r="H15" s="56"/>
      <c r="I15" s="56"/>
      <c r="J15" s="56"/>
      <c r="K15" s="56"/>
      <c r="L15" s="57"/>
      <c r="M15" s="56"/>
      <c r="N15" s="56"/>
      <c r="O15" s="56"/>
      <c r="P15" s="56"/>
    </row>
    <row r="16" spans="1:16" ht="21.65" customHeight="1" x14ac:dyDescent="0.35">
      <c r="B16" s="56"/>
      <c r="C16" s="56"/>
      <c r="D16" s="56"/>
      <c r="E16" s="56"/>
      <c r="F16" s="56"/>
      <c r="G16" s="60"/>
      <c r="H16" s="56"/>
      <c r="I16" s="56"/>
      <c r="J16" s="56"/>
      <c r="K16" s="56"/>
      <c r="L16" s="57"/>
      <c r="M16" s="56"/>
      <c r="N16" s="56"/>
      <c r="O16" s="56"/>
      <c r="P16" s="56"/>
    </row>
    <row r="17" spans="2:16" ht="21.65" customHeight="1" x14ac:dyDescent="0.35">
      <c r="B17" s="56"/>
      <c r="C17" s="56"/>
      <c r="D17" s="56"/>
      <c r="E17" s="56"/>
      <c r="F17" s="56"/>
      <c r="G17" s="60"/>
      <c r="H17" s="56"/>
      <c r="I17" s="56"/>
      <c r="J17" s="56"/>
      <c r="K17" s="56"/>
      <c r="L17" s="57"/>
      <c r="M17" s="56"/>
      <c r="N17" s="56"/>
      <c r="O17" s="56"/>
      <c r="P17" s="56"/>
    </row>
    <row r="18" spans="2:16" ht="21.65" customHeight="1" x14ac:dyDescent="0.35">
      <c r="B18" s="56"/>
      <c r="C18" s="56"/>
      <c r="D18" s="56"/>
      <c r="E18" s="56"/>
      <c r="F18" s="56"/>
      <c r="G18" s="60"/>
      <c r="H18" s="56"/>
      <c r="I18" s="56"/>
      <c r="J18" s="56"/>
      <c r="K18" s="56"/>
      <c r="L18" s="57"/>
      <c r="M18" s="56"/>
      <c r="N18" s="56"/>
      <c r="O18" s="56"/>
      <c r="P18" s="56"/>
    </row>
    <row r="19" spans="2:16" ht="21.65" customHeight="1" x14ac:dyDescent="0.35">
      <c r="B19" s="56"/>
      <c r="C19" s="56"/>
      <c r="D19" s="56"/>
      <c r="E19" s="56"/>
      <c r="F19" s="56"/>
      <c r="G19" s="60"/>
      <c r="H19" s="56"/>
      <c r="I19" s="56"/>
      <c r="J19" s="56"/>
      <c r="K19" s="56"/>
      <c r="L19" s="57"/>
      <c r="M19" s="56"/>
      <c r="N19" s="56"/>
      <c r="O19" s="56"/>
      <c r="P19" s="56"/>
    </row>
    <row r="20" spans="2:16" ht="21.65" customHeight="1" x14ac:dyDescent="0.35">
      <c r="B20" s="56"/>
      <c r="C20" s="56"/>
      <c r="D20" s="56"/>
      <c r="E20" s="56"/>
      <c r="F20" s="56"/>
      <c r="G20" s="60"/>
      <c r="H20" s="56"/>
      <c r="I20" s="56"/>
      <c r="J20" s="56"/>
      <c r="K20" s="56"/>
      <c r="L20" s="57"/>
      <c r="M20" s="56"/>
      <c r="N20" s="56"/>
      <c r="O20" s="56"/>
      <c r="P20" s="56"/>
    </row>
    <row r="21" spans="2:16" ht="21.65" customHeight="1" x14ac:dyDescent="0.35">
      <c r="B21" s="56"/>
      <c r="C21" s="56"/>
      <c r="D21" s="56"/>
      <c r="E21" s="56"/>
      <c r="F21" s="56"/>
      <c r="G21" s="60"/>
      <c r="H21" s="56"/>
      <c r="I21" s="56"/>
      <c r="J21" s="56"/>
      <c r="K21" s="56"/>
      <c r="L21" s="57"/>
      <c r="M21" s="56"/>
      <c r="N21" s="56"/>
      <c r="O21" s="56"/>
      <c r="P21" s="56"/>
    </row>
    <row r="22" spans="2:16" ht="21.65" customHeight="1" x14ac:dyDescent="0.35">
      <c r="B22" s="56"/>
      <c r="C22" s="56"/>
      <c r="D22" s="56"/>
      <c r="E22" s="56"/>
      <c r="F22" s="56"/>
      <c r="G22" s="60"/>
      <c r="H22" s="56"/>
      <c r="I22" s="56"/>
      <c r="J22" s="56"/>
      <c r="K22" s="56"/>
      <c r="L22" s="57"/>
      <c r="M22" s="56"/>
      <c r="N22" s="56"/>
      <c r="O22" s="56"/>
      <c r="P22" s="56"/>
    </row>
    <row r="23" spans="2:16" ht="21.65" customHeight="1" x14ac:dyDescent="0.35">
      <c r="B23" s="56"/>
      <c r="C23" s="56"/>
      <c r="D23" s="56"/>
      <c r="E23" s="56"/>
      <c r="F23" s="56"/>
      <c r="G23" s="60"/>
      <c r="H23" s="56"/>
      <c r="I23" s="56"/>
      <c r="J23" s="56"/>
      <c r="K23" s="56"/>
      <c r="L23" s="57"/>
      <c r="M23" s="56"/>
      <c r="N23" s="56"/>
      <c r="O23" s="56"/>
      <c r="P23" s="56"/>
    </row>
    <row r="24" spans="2:16" ht="21.65" customHeight="1" x14ac:dyDescent="0.35">
      <c r="B24" s="56"/>
      <c r="C24" s="56"/>
      <c r="D24" s="56"/>
      <c r="E24" s="56"/>
      <c r="F24" s="56"/>
      <c r="G24" s="60"/>
      <c r="H24" s="56"/>
      <c r="I24" s="56"/>
      <c r="J24" s="56"/>
      <c r="K24" s="56"/>
      <c r="L24" s="57"/>
      <c r="M24" s="56"/>
      <c r="N24" s="56"/>
      <c r="O24" s="56"/>
      <c r="P24" s="56"/>
    </row>
    <row r="25" spans="2:16" ht="21.65" customHeight="1" x14ac:dyDescent="0.35">
      <c r="B25" s="56"/>
      <c r="C25" s="56"/>
      <c r="D25" s="56"/>
      <c r="E25" s="56"/>
      <c r="F25" s="56"/>
      <c r="G25" s="60"/>
      <c r="H25" s="56"/>
      <c r="I25" s="56"/>
      <c r="J25" s="56"/>
      <c r="K25" s="56"/>
      <c r="L25" s="57"/>
      <c r="M25" s="56"/>
      <c r="N25" s="56"/>
      <c r="O25" s="56"/>
      <c r="P25" s="56"/>
    </row>
    <row r="26" spans="2:16" ht="21.65" customHeight="1" x14ac:dyDescent="0.35">
      <c r="B26" s="56"/>
      <c r="C26" s="56"/>
      <c r="D26" s="56"/>
      <c r="E26" s="56"/>
      <c r="F26" s="56"/>
      <c r="G26" s="60"/>
      <c r="H26" s="56"/>
      <c r="I26" s="56"/>
      <c r="J26" s="56"/>
      <c r="K26" s="56"/>
      <c r="L26" s="57"/>
      <c r="M26" s="56"/>
      <c r="N26" s="56"/>
      <c r="O26" s="56"/>
      <c r="P26" s="56"/>
    </row>
    <row r="27" spans="2:16" ht="21.65" customHeight="1" x14ac:dyDescent="0.35">
      <c r="B27" s="56"/>
      <c r="C27" s="56"/>
      <c r="D27" s="56"/>
      <c r="E27" s="56"/>
      <c r="F27" s="56"/>
      <c r="G27" s="60"/>
      <c r="H27" s="56"/>
      <c r="I27" s="56"/>
      <c r="J27" s="56"/>
      <c r="K27" s="56"/>
      <c r="L27" s="57"/>
      <c r="M27" s="56"/>
      <c r="N27" s="56"/>
      <c r="O27" s="56"/>
      <c r="P27" s="56"/>
    </row>
    <row r="28" spans="2:16" ht="21.65" customHeight="1" x14ac:dyDescent="0.35">
      <c r="B28" s="56"/>
      <c r="C28" s="56"/>
      <c r="D28" s="56"/>
      <c r="E28" s="56"/>
      <c r="F28" s="56"/>
      <c r="G28" s="60"/>
      <c r="H28" s="56"/>
      <c r="I28" s="56"/>
      <c r="J28" s="56"/>
      <c r="K28" s="56"/>
      <c r="L28" s="57"/>
      <c r="M28" s="56"/>
      <c r="N28" s="56"/>
      <c r="O28" s="56"/>
      <c r="P28" s="56"/>
    </row>
    <row r="29" spans="2:16" ht="21.65" customHeight="1" x14ac:dyDescent="0.35">
      <c r="B29" s="56"/>
      <c r="C29" s="56"/>
      <c r="D29" s="56"/>
      <c r="E29" s="56"/>
      <c r="F29" s="56"/>
      <c r="G29" s="60"/>
      <c r="H29" s="56"/>
      <c r="I29" s="56"/>
      <c r="J29" s="56"/>
      <c r="K29" s="56"/>
      <c r="L29" s="57"/>
      <c r="M29" s="56"/>
      <c r="N29" s="56"/>
      <c r="O29" s="56"/>
      <c r="P29" s="56"/>
    </row>
  </sheetData>
  <mergeCells count="10">
    <mergeCell ref="B7:D9"/>
    <mergeCell ref="F7:H8"/>
    <mergeCell ref="J7:L8"/>
    <mergeCell ref="A1:P3"/>
    <mergeCell ref="A4:P4"/>
    <mergeCell ref="N7:P9"/>
    <mergeCell ref="B6:D6"/>
    <mergeCell ref="F6:H6"/>
    <mergeCell ref="J6:L6"/>
    <mergeCell ref="N6:P6"/>
  </mergeCells>
  <pageMargins left="0.7" right="0.7" top="0.75" bottom="0.75" header="0.3" footer="0.3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B77E8-AD2A-4A97-BD3F-23A819B94F73}">
  <dimension ref="A1:B33"/>
  <sheetViews>
    <sheetView showGridLines="0" topLeftCell="A10" workbookViewId="0">
      <selection activeCell="D30" sqref="D30"/>
    </sheetView>
  </sheetViews>
  <sheetFormatPr defaultRowHeight="14.5" x14ac:dyDescent="0.35"/>
  <cols>
    <col min="1" max="1" width="17.453125" bestFit="1" customWidth="1"/>
  </cols>
  <sheetData>
    <row r="1" spans="1:2" x14ac:dyDescent="0.35">
      <c r="A1" s="139" t="s">
        <v>74</v>
      </c>
      <c r="B1" s="140"/>
    </row>
    <row r="2" spans="1:2" x14ac:dyDescent="0.35">
      <c r="A2" s="63" t="s">
        <v>29</v>
      </c>
      <c r="B2" s="64">
        <f>COUNTIF('Risk Analysis'!$G$7:$G$1048576,Calculation!A2)</f>
        <v>2</v>
      </c>
    </row>
    <row r="3" spans="1:2" x14ac:dyDescent="0.35">
      <c r="A3" s="63" t="s">
        <v>30</v>
      </c>
      <c r="B3" s="64">
        <f>COUNTIF('Risk Analysis'!$G$7:$G$1048576,Calculation!A3)</f>
        <v>2</v>
      </c>
    </row>
    <row r="4" spans="1:2" x14ac:dyDescent="0.35">
      <c r="A4" s="63" t="s">
        <v>31</v>
      </c>
      <c r="B4" s="64">
        <f>COUNTIF('Risk Analysis'!$G$7:$G$1048576,Calculation!A4)</f>
        <v>4</v>
      </c>
    </row>
    <row r="5" spans="1:2" x14ac:dyDescent="0.35">
      <c r="A5" s="63" t="s">
        <v>32</v>
      </c>
      <c r="B5" s="64">
        <f>COUNTIF('Risk Analysis'!$G$7:$G$1048576,Calculation!A5)</f>
        <v>3</v>
      </c>
    </row>
    <row r="6" spans="1:2" x14ac:dyDescent="0.35">
      <c r="A6" s="63" t="s">
        <v>33</v>
      </c>
      <c r="B6" s="64">
        <f>COUNTIF('Risk Analysis'!$G$7:$G$1048576,Calculation!A6)</f>
        <v>2</v>
      </c>
    </row>
    <row r="7" spans="1:2" x14ac:dyDescent="0.35">
      <c r="A7" s="66"/>
      <c r="B7" s="66"/>
    </row>
    <row r="8" spans="1:2" x14ac:dyDescent="0.35">
      <c r="A8" s="141" t="s">
        <v>26</v>
      </c>
      <c r="B8" s="142"/>
    </row>
    <row r="9" spans="1:2" x14ac:dyDescent="0.35">
      <c r="A9" s="63" t="s">
        <v>27</v>
      </c>
      <c r="B9" s="67">
        <f>COUNTIF('Risk Analysis'!$C$7:$C$1048576,Calculation!A9)</f>
        <v>12</v>
      </c>
    </row>
    <row r="10" spans="1:2" x14ac:dyDescent="0.35">
      <c r="A10" s="63" t="s">
        <v>28</v>
      </c>
      <c r="B10" s="67">
        <f>COUNTIF('Risk Analysis'!$C$7:$C$1048576,Calculation!A10)</f>
        <v>1</v>
      </c>
    </row>
    <row r="11" spans="1:2" x14ac:dyDescent="0.35">
      <c r="A11" s="66"/>
      <c r="B11" s="66"/>
    </row>
    <row r="12" spans="1:2" x14ac:dyDescent="0.35">
      <c r="A12" s="141" t="s">
        <v>92</v>
      </c>
      <c r="B12" s="142"/>
    </row>
    <row r="13" spans="1:2" x14ac:dyDescent="0.35">
      <c r="A13" s="63" t="s">
        <v>27</v>
      </c>
      <c r="B13" s="68">
        <f ca="1">Dashboard!G9</f>
        <v>120618</v>
      </c>
    </row>
    <row r="14" spans="1:2" x14ac:dyDescent="0.35">
      <c r="A14" s="63" t="s">
        <v>28</v>
      </c>
      <c r="B14" s="68">
        <f ca="1">Dashboard!K9</f>
        <v>11052</v>
      </c>
    </row>
    <row r="16" spans="1:2" x14ac:dyDescent="0.35">
      <c r="A16" s="141" t="s">
        <v>86</v>
      </c>
      <c r="B16" s="142"/>
    </row>
    <row r="17" spans="1:2" x14ac:dyDescent="0.35">
      <c r="A17" s="63" t="s">
        <v>0</v>
      </c>
      <c r="B17" s="63">
        <f>'Risk &amp; Opportunity Matrix'!K15</f>
        <v>0</v>
      </c>
    </row>
    <row r="18" spans="1:2" x14ac:dyDescent="0.35">
      <c r="A18" s="63" t="s">
        <v>1</v>
      </c>
      <c r="B18" s="63">
        <f>'Risk &amp; Opportunity Matrix'!K12</f>
        <v>7</v>
      </c>
    </row>
    <row r="19" spans="1:2" x14ac:dyDescent="0.35">
      <c r="A19" s="63" t="s">
        <v>2</v>
      </c>
      <c r="B19" s="63">
        <f>'Risk &amp; Opportunity Matrix'!K9</f>
        <v>5</v>
      </c>
    </row>
    <row r="21" spans="1:2" x14ac:dyDescent="0.35">
      <c r="A21" s="141" t="s">
        <v>9</v>
      </c>
      <c r="B21" s="142"/>
    </row>
    <row r="22" spans="1:2" x14ac:dyDescent="0.35">
      <c r="A22" s="63" t="s">
        <v>5</v>
      </c>
      <c r="B22" s="63">
        <f>COUNTIF('Risk Analysis'!$H$7:$H$1048576,Calculation!A22)</f>
        <v>1</v>
      </c>
    </row>
    <row r="23" spans="1:2" x14ac:dyDescent="0.35">
      <c r="A23" s="63" t="s">
        <v>6</v>
      </c>
      <c r="B23" s="63">
        <f>COUNTIF('Risk Analysis'!$H$7:$H$1048576,Calculation!A23)</f>
        <v>3</v>
      </c>
    </row>
    <row r="24" spans="1:2" x14ac:dyDescent="0.35">
      <c r="A24" s="63" t="s">
        <v>1</v>
      </c>
      <c r="B24" s="63">
        <f>COUNTIF('Risk Analysis'!$H$7:$H$1048576,Calculation!A24)</f>
        <v>3</v>
      </c>
    </row>
    <row r="25" spans="1:2" x14ac:dyDescent="0.35">
      <c r="A25" s="63" t="s">
        <v>7</v>
      </c>
      <c r="B25" s="63">
        <f>COUNTIF('Risk Analysis'!$H$7:$H$1048576,Calculation!A25)</f>
        <v>5</v>
      </c>
    </row>
    <row r="26" spans="1:2" x14ac:dyDescent="0.35">
      <c r="A26" s="63" t="s">
        <v>8</v>
      </c>
      <c r="B26" s="63">
        <f>COUNTIF('Risk Analysis'!$H$7:$H$1048576,Calculation!A26)</f>
        <v>1</v>
      </c>
    </row>
    <row r="28" spans="1:2" x14ac:dyDescent="0.35">
      <c r="A28" s="141" t="s">
        <v>12</v>
      </c>
      <c r="B28" s="142"/>
    </row>
    <row r="29" spans="1:2" x14ac:dyDescent="0.35">
      <c r="A29" s="63" t="s">
        <v>13</v>
      </c>
      <c r="B29" s="63">
        <f>COUNTIF('Risk Analysis'!$D$7:$D$1048576,Calculation!A29)</f>
        <v>0</v>
      </c>
    </row>
    <row r="30" spans="1:2" x14ac:dyDescent="0.35">
      <c r="A30" s="63" t="s">
        <v>14</v>
      </c>
      <c r="B30" s="63">
        <f>COUNTIF('Risk Analysis'!$D$7:$D$1048576,Calculation!A30)</f>
        <v>3</v>
      </c>
    </row>
    <row r="31" spans="1:2" x14ac:dyDescent="0.35">
      <c r="A31" s="63" t="s">
        <v>15</v>
      </c>
      <c r="B31" s="63">
        <f>COUNTIF('Risk Analysis'!$D$7:$D$1048576,Calculation!A31)</f>
        <v>2</v>
      </c>
    </row>
    <row r="32" spans="1:2" x14ac:dyDescent="0.35">
      <c r="A32" s="63" t="s">
        <v>16</v>
      </c>
      <c r="B32" s="63">
        <f>COUNTIF('Risk Analysis'!$D$7:$D$1048576,Calculation!A32)</f>
        <v>7</v>
      </c>
    </row>
    <row r="33" spans="1:2" x14ac:dyDescent="0.35">
      <c r="A33" s="63" t="s">
        <v>17</v>
      </c>
      <c r="B33" s="63">
        <f>COUNTIF('Risk Analysis'!$D$7:$D$1048576,Calculation!A33)</f>
        <v>1</v>
      </c>
    </row>
  </sheetData>
  <mergeCells count="6">
    <mergeCell ref="A1:B1"/>
    <mergeCell ref="A21:B21"/>
    <mergeCell ref="A28:B28"/>
    <mergeCell ref="A12:B12"/>
    <mergeCell ref="A16:B16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Risk Settings</vt:lpstr>
      <vt:lpstr>Sheet1</vt:lpstr>
      <vt:lpstr>Risk Identification</vt:lpstr>
      <vt:lpstr>Risk Analysis</vt:lpstr>
      <vt:lpstr>Risk &amp; Opportunity Matrix</vt:lpstr>
      <vt:lpstr>Dashboard</vt:lpstr>
      <vt:lpstr>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Mohsin Zafar;Basic Safety Solutions</dc:creator>
  <cp:lastModifiedBy>William</cp:lastModifiedBy>
  <dcterms:created xsi:type="dcterms:W3CDTF">2022-05-14T15:43:50Z</dcterms:created>
  <dcterms:modified xsi:type="dcterms:W3CDTF">2022-10-18T10:37:30Z</dcterms:modified>
</cp:coreProperties>
</file>